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LESERVER\Common_new\7. Упр БП\1. Отдел БЮДЖ\ОТЧЕТЫ\Отчет 2016\ГОД\годовой отчет в ОГС_2016\Приложения\"/>
    </mc:Choice>
  </mc:AlternateContent>
  <bookViews>
    <workbookView xWindow="-15" yWindow="6105" windowWidth="20370" windowHeight="6165" firstSheet="2" activeTab="2"/>
  </bookViews>
  <sheets>
    <sheet name="свод " sheetId="103" r:id="rId1"/>
    <sheet name="свод (в рублях)" sheetId="99" r:id="rId2"/>
    <sheet name="Приложение 1" sheetId="95" r:id="rId3"/>
  </sheets>
  <definedNames>
    <definedName name="_xlnm._FilterDatabase" localSheetId="2" hidden="1">'Приложение 1'!$A$9:$I$299</definedName>
    <definedName name="_xlnm._FilterDatabase" localSheetId="0" hidden="1">'свод '!#REF!</definedName>
    <definedName name="_xlnm._FilterDatabase" localSheetId="1" hidden="1">'свод (в рублях)'!#REF!</definedName>
    <definedName name="Z_61A98FCB_739F_432E_A4FD_DED7EF97CB92_.wvu.FilterData" localSheetId="2" hidden="1">'Приложение 1'!$A$10:$A$159</definedName>
    <definedName name="Z_61A98FCB_739F_432E_A4FD_DED7EF97CB92_.wvu.PrintTitles" localSheetId="2" hidden="1">'Приложение 1'!#REF!</definedName>
    <definedName name="Z_61A98FCB_739F_432E_A4FD_DED7EF97CB92_.wvu.PrintTitles" localSheetId="0" hidden="1">'свод '!$4:$4</definedName>
    <definedName name="Z_61A98FCB_739F_432E_A4FD_DED7EF97CB92_.wvu.PrintTitles" localSheetId="1" hidden="1">'свод (в рублях)'!$3:$3</definedName>
    <definedName name="_xlnm.Print_Titles" localSheetId="2">'Приложение 1'!$9:$9</definedName>
    <definedName name="_xlnm.Print_Titles" localSheetId="0">'свод '!$4:$5</definedName>
    <definedName name="_xlnm.Print_Titles" localSheetId="1">'свод (в рублях)'!$3:$4</definedName>
  </definedNames>
  <calcPr calcId="152511"/>
  <customWorkbookViews>
    <customWorkbookView name="123 - Личное представление" guid="{F81BBA80-47D9-432C-8C63-4B631A22D8D2}" mergeInterval="0" personalView="1" maximized="1" windowWidth="1020" windowHeight="577" tabRatio="601" activeSheetId="5"/>
    <customWorkbookView name="Мишурова - Личное представление" guid="{61A98FCB-739F-432E-A4FD-DED7EF97CB92}" mergeInterval="0" personalView="1" maximized="1" windowWidth="1020" windowHeight="592" tabRatio="601" activeSheetId="18"/>
  </customWorkbookViews>
</workbook>
</file>

<file path=xl/calcChain.xml><?xml version="1.0" encoding="utf-8"?>
<calcChain xmlns="http://schemas.openxmlformats.org/spreadsheetml/2006/main">
  <c r="I14" i="95" l="1"/>
  <c r="I15" i="95"/>
  <c r="I16" i="95"/>
  <c r="I17" i="95"/>
  <c r="I18" i="95"/>
  <c r="I19" i="95"/>
  <c r="I20" i="95"/>
  <c r="I21" i="95"/>
  <c r="I22" i="95"/>
  <c r="I23" i="95"/>
  <c r="I24" i="95"/>
  <c r="I25" i="95"/>
  <c r="I26" i="95"/>
  <c r="I27" i="95"/>
  <c r="I28" i="95"/>
  <c r="I29" i="95"/>
  <c r="I30" i="95"/>
  <c r="I31" i="95"/>
  <c r="I32" i="95"/>
  <c r="I33" i="95"/>
  <c r="I34" i="95"/>
  <c r="I42" i="95"/>
  <c r="I45" i="95"/>
  <c r="I46" i="95"/>
  <c r="I47" i="95"/>
  <c r="I48" i="95"/>
  <c r="I49" i="95"/>
  <c r="I50" i="95"/>
  <c r="I51" i="95"/>
  <c r="I52" i="95"/>
  <c r="I56" i="95"/>
  <c r="I57" i="95"/>
  <c r="I60" i="95"/>
  <c r="I61" i="95"/>
  <c r="I62" i="95"/>
  <c r="I63" i="95"/>
  <c r="I64" i="95"/>
  <c r="I65" i="95"/>
  <c r="I66" i="95"/>
  <c r="I67" i="95"/>
  <c r="I68" i="95"/>
  <c r="I69" i="95"/>
  <c r="I71" i="95"/>
  <c r="I72" i="95"/>
  <c r="I73" i="95"/>
  <c r="I74" i="95"/>
  <c r="I75" i="95"/>
  <c r="I76" i="95"/>
  <c r="I77" i="95"/>
  <c r="I79" i="95"/>
  <c r="I80" i="95"/>
  <c r="I81" i="95"/>
  <c r="I82" i="95"/>
  <c r="I83" i="95"/>
  <c r="I84" i="95"/>
  <c r="I85" i="95"/>
  <c r="I86" i="95"/>
  <c r="I88" i="95"/>
  <c r="I89" i="95"/>
  <c r="I90" i="95"/>
  <c r="I91" i="95"/>
  <c r="I93" i="95"/>
  <c r="I94" i="95"/>
  <c r="I95" i="95"/>
  <c r="I96" i="95"/>
  <c r="I97" i="95"/>
  <c r="I98" i="95"/>
  <c r="I99" i="95"/>
  <c r="I100" i="95"/>
  <c r="I101" i="95"/>
  <c r="I102" i="95"/>
  <c r="I103" i="95"/>
  <c r="I104" i="95"/>
  <c r="I105" i="95"/>
  <c r="I106" i="95"/>
  <c r="I107" i="95"/>
  <c r="I108" i="95"/>
  <c r="I109" i="95"/>
  <c r="I110" i="95"/>
  <c r="I111" i="95"/>
  <c r="I112" i="95"/>
  <c r="I113" i="95"/>
  <c r="I114" i="95"/>
  <c r="I115" i="95"/>
  <c r="I116" i="95"/>
  <c r="I118" i="95"/>
  <c r="I119" i="95"/>
  <c r="I120" i="95"/>
  <c r="I121" i="95"/>
  <c r="I122" i="95"/>
  <c r="I124" i="95"/>
  <c r="I125" i="95"/>
  <c r="I126" i="95"/>
  <c r="I127" i="95"/>
  <c r="I128" i="95"/>
  <c r="I129" i="95"/>
  <c r="I133" i="95"/>
  <c r="I134" i="95"/>
  <c r="I136" i="95"/>
  <c r="I137" i="95"/>
  <c r="I138" i="95"/>
  <c r="I139" i="95"/>
  <c r="I140" i="95"/>
  <c r="I142" i="95"/>
  <c r="I143" i="95"/>
  <c r="I144" i="95"/>
  <c r="I146" i="95"/>
  <c r="I147" i="95"/>
  <c r="I148" i="95"/>
  <c r="I149" i="95"/>
  <c r="I150" i="95"/>
  <c r="I152" i="95"/>
  <c r="I153" i="95"/>
  <c r="I155" i="95"/>
  <c r="I156" i="95"/>
  <c r="I159" i="95"/>
  <c r="I161" i="95"/>
  <c r="I163" i="95"/>
  <c r="I164" i="95"/>
  <c r="I165" i="95"/>
  <c r="I166" i="95"/>
  <c r="I167" i="95"/>
  <c r="I168" i="95"/>
  <c r="I169" i="95"/>
  <c r="I170" i="95"/>
  <c r="I171" i="95"/>
  <c r="I172" i="95"/>
  <c r="I173" i="95"/>
  <c r="I174" i="95"/>
  <c r="I176" i="95"/>
  <c r="I177" i="95"/>
  <c r="I178" i="95"/>
  <c r="I179" i="95"/>
  <c r="I180" i="95"/>
  <c r="I181" i="95"/>
  <c r="I182" i="95"/>
  <c r="I183" i="95"/>
  <c r="I184" i="95"/>
  <c r="I185" i="95"/>
  <c r="I186" i="95"/>
  <c r="I187" i="95"/>
  <c r="I188" i="95"/>
  <c r="I189" i="95"/>
  <c r="I190" i="95"/>
  <c r="I191" i="95"/>
  <c r="I192" i="95"/>
  <c r="I193" i="95"/>
  <c r="I195" i="95"/>
  <c r="I196" i="95"/>
  <c r="I197" i="95"/>
  <c r="I198" i="95"/>
  <c r="I199" i="95"/>
  <c r="I213" i="95"/>
  <c r="I214" i="95"/>
  <c r="I215" i="95"/>
  <c r="I216" i="95"/>
  <c r="I217" i="95"/>
  <c r="I218" i="95"/>
  <c r="I219" i="95"/>
  <c r="I220" i="95"/>
  <c r="I223" i="95"/>
  <c r="I224" i="95"/>
  <c r="I225" i="95"/>
  <c r="I226" i="95"/>
  <c r="I227" i="95"/>
  <c r="I228" i="95"/>
  <c r="I229" i="95"/>
  <c r="I230" i="95"/>
  <c r="I231" i="95"/>
  <c r="I232" i="95"/>
  <c r="I233" i="95"/>
  <c r="I235" i="95"/>
  <c r="I236" i="95"/>
  <c r="I238" i="95"/>
  <c r="I239" i="95"/>
  <c r="I240" i="95"/>
  <c r="I241" i="95"/>
  <c r="I242" i="95"/>
  <c r="I243" i="95"/>
  <c r="I244" i="95"/>
  <c r="I245" i="95"/>
  <c r="I246" i="95"/>
  <c r="I247" i="95"/>
  <c r="I248" i="95"/>
  <c r="I249" i="95"/>
  <c r="I250" i="95"/>
  <c r="I251" i="95"/>
  <c r="I252" i="95"/>
  <c r="I253" i="95"/>
  <c r="I254" i="95"/>
  <c r="I255" i="95"/>
  <c r="I256" i="95"/>
  <c r="I257" i="95"/>
  <c r="I258" i="95"/>
  <c r="I259" i="95"/>
  <c r="I260" i="95"/>
  <c r="I261" i="95"/>
  <c r="I262" i="95"/>
  <c r="I263" i="95"/>
  <c r="I264" i="95"/>
  <c r="I265" i="95"/>
  <c r="I266" i="95"/>
  <c r="I267" i="95"/>
  <c r="I268" i="95"/>
  <c r="I269" i="95"/>
  <c r="I270" i="95"/>
  <c r="I271" i="95"/>
  <c r="I272" i="95"/>
  <c r="I273" i="95"/>
  <c r="I274" i="95"/>
  <c r="I275" i="95"/>
  <c r="I276" i="95"/>
  <c r="I277" i="95"/>
  <c r="I278" i="95"/>
  <c r="I279" i="95"/>
  <c r="I280" i="95"/>
  <c r="I281" i="95"/>
  <c r="I282" i="95"/>
  <c r="I283" i="95"/>
  <c r="I284" i="95"/>
  <c r="I285" i="95"/>
  <c r="I286" i="95"/>
  <c r="I289" i="95"/>
  <c r="I290" i="95"/>
  <c r="I291" i="95"/>
  <c r="I299" i="95"/>
  <c r="I11" i="95"/>
  <c r="I12" i="95"/>
  <c r="I13" i="95"/>
  <c r="I10" i="95"/>
  <c r="H34" i="99" l="1"/>
  <c r="H35" i="99"/>
  <c r="E34" i="99"/>
  <c r="E35" i="99"/>
  <c r="E33" i="99"/>
  <c r="E36" i="103"/>
  <c r="F35" i="99"/>
  <c r="F36" i="103"/>
  <c r="F34" i="103" s="1"/>
  <c r="G35" i="99"/>
  <c r="G36" i="103" s="1"/>
  <c r="G34" i="103" s="1"/>
  <c r="H36" i="103"/>
  <c r="B34" i="99"/>
  <c r="D34" i="99"/>
  <c r="D33" i="99" s="1"/>
  <c r="G34" i="99"/>
  <c r="G33" i="99" s="1"/>
  <c r="I34" i="99"/>
  <c r="I33" i="99" s="1"/>
  <c r="I32" i="99" s="1"/>
  <c r="I31" i="99" s="1"/>
  <c r="J34" i="99"/>
  <c r="D38" i="103"/>
  <c r="D38" i="99"/>
  <c r="D39" i="103"/>
  <c r="D39" i="99"/>
  <c r="D40" i="103"/>
  <c r="D40" i="99"/>
  <c r="D41" i="103"/>
  <c r="D41" i="99"/>
  <c r="D42" i="103"/>
  <c r="D43" i="99"/>
  <c r="D44" i="103"/>
  <c r="D43" i="103" s="1"/>
  <c r="D11" i="103"/>
  <c r="D17" i="99"/>
  <c r="D18" i="103" s="1"/>
  <c r="D18" i="99"/>
  <c r="D19" i="103" s="1"/>
  <c r="D20" i="99"/>
  <c r="D21" i="103" s="1"/>
  <c r="D24" i="99"/>
  <c r="D25" i="103" s="1"/>
  <c r="D25" i="99"/>
  <c r="C38" i="103"/>
  <c r="C38" i="99"/>
  <c r="C39" i="103" s="1"/>
  <c r="C39" i="99"/>
  <c r="C40" i="103" s="1"/>
  <c r="C40" i="99"/>
  <c r="C41" i="103" s="1"/>
  <c r="C41" i="99"/>
  <c r="C42" i="103" s="1"/>
  <c r="C44" i="99"/>
  <c r="C45" i="103" s="1"/>
  <c r="C45" i="99"/>
  <c r="C46" i="103" s="1"/>
  <c r="C11" i="103"/>
  <c r="C17" i="99"/>
  <c r="C18" i="103" s="1"/>
  <c r="C20" i="99"/>
  <c r="C21" i="103" s="1"/>
  <c r="H38" i="103"/>
  <c r="H38" i="99"/>
  <c r="H39" i="103" s="1"/>
  <c r="H40" i="99"/>
  <c r="H41" i="103" s="1"/>
  <c r="H41" i="99"/>
  <c r="H42" i="103" s="1"/>
  <c r="H11" i="103"/>
  <c r="H18" i="99"/>
  <c r="H19" i="103"/>
  <c r="H19" i="99"/>
  <c r="H20" i="103"/>
  <c r="H20" i="99"/>
  <c r="H21" i="103"/>
  <c r="H24" i="99"/>
  <c r="H25" i="103"/>
  <c r="H25" i="99"/>
  <c r="H26" i="103"/>
  <c r="H26" i="99"/>
  <c r="H27" i="103" s="1"/>
  <c r="H27" i="99"/>
  <c r="H28" i="103" s="1"/>
  <c r="E38" i="103"/>
  <c r="E38" i="99"/>
  <c r="E39" i="103" s="1"/>
  <c r="E39" i="99"/>
  <c r="E40" i="103" s="1"/>
  <c r="E40" i="99"/>
  <c r="E41" i="103" s="1"/>
  <c r="E41" i="99"/>
  <c r="E42" i="103" s="1"/>
  <c r="E43" i="99"/>
  <c r="E44" i="103" s="1"/>
  <c r="E43" i="103" s="1"/>
  <c r="E44" i="99"/>
  <c r="E45" i="103" s="1"/>
  <c r="E11" i="103"/>
  <c r="E16" i="99"/>
  <c r="E17" i="103" s="1"/>
  <c r="E17" i="99"/>
  <c r="E18" i="103" s="1"/>
  <c r="E19" i="99"/>
  <c r="E20" i="103" s="1"/>
  <c r="E20" i="99"/>
  <c r="E21" i="103" s="1"/>
  <c r="E21" i="99"/>
  <c r="E22" i="103" s="1"/>
  <c r="E24" i="99"/>
  <c r="E25" i="103" s="1"/>
  <c r="F38" i="103"/>
  <c r="F38" i="99"/>
  <c r="F39" i="103" s="1"/>
  <c r="F40" i="99"/>
  <c r="F41" i="103" s="1"/>
  <c r="F41" i="99"/>
  <c r="F42" i="103" s="1"/>
  <c r="F43" i="99"/>
  <c r="F44" i="99"/>
  <c r="F45" i="103" s="1"/>
  <c r="F11" i="103"/>
  <c r="F16" i="99"/>
  <c r="F17" i="103" s="1"/>
  <c r="F17" i="99"/>
  <c r="F18" i="103" s="1"/>
  <c r="F19" i="99"/>
  <c r="F20" i="103" s="1"/>
  <c r="F20" i="99"/>
  <c r="F21" i="103" s="1"/>
  <c r="F24" i="99"/>
  <c r="F25" i="103" s="1"/>
  <c r="F25" i="99"/>
  <c r="F27" i="99"/>
  <c r="F28" i="103" s="1"/>
  <c r="F28" i="99"/>
  <c r="F29" i="103" s="1"/>
  <c r="G38" i="103"/>
  <c r="G38" i="99"/>
  <c r="G39" i="103" s="1"/>
  <c r="G39" i="99"/>
  <c r="G40" i="103" s="1"/>
  <c r="G40" i="99"/>
  <c r="G41" i="103" s="1"/>
  <c r="G41" i="99"/>
  <c r="G42" i="103" s="1"/>
  <c r="G43" i="99"/>
  <c r="G44" i="103" s="1"/>
  <c r="G43" i="103" s="1"/>
  <c r="G45" i="99"/>
  <c r="G46" i="103" s="1"/>
  <c r="G11" i="103"/>
  <c r="G11" i="99"/>
  <c r="G12" i="103" s="1"/>
  <c r="G16" i="99"/>
  <c r="G18" i="99"/>
  <c r="G19" i="103" s="1"/>
  <c r="G19" i="99"/>
  <c r="G20" i="103" s="1"/>
  <c r="G20" i="99"/>
  <c r="G21" i="103" s="1"/>
  <c r="G21" i="99"/>
  <c r="G22" i="103" s="1"/>
  <c r="G22" i="99"/>
  <c r="G23" i="103" s="1"/>
  <c r="G24" i="99"/>
  <c r="G25" i="103" s="1"/>
  <c r="G25" i="99"/>
  <c r="G26" i="103" s="1"/>
  <c r="G27" i="99"/>
  <c r="G28" i="103" s="1"/>
  <c r="G28" i="99"/>
  <c r="G29" i="103" s="1"/>
  <c r="G30" i="99"/>
  <c r="G31" i="103" s="1"/>
  <c r="I38" i="103"/>
  <c r="I38" i="99"/>
  <c r="I39" i="103" s="1"/>
  <c r="I37" i="103" s="1"/>
  <c r="I40" i="99"/>
  <c r="I41" i="103" s="1"/>
  <c r="I41" i="99"/>
  <c r="I42" i="103" s="1"/>
  <c r="I44" i="99"/>
  <c r="I45" i="103" s="1"/>
  <c r="I11" i="103"/>
  <c r="I11" i="99"/>
  <c r="I12" i="103" s="1"/>
  <c r="I19" i="99"/>
  <c r="I20" i="103" s="1"/>
  <c r="I20" i="99"/>
  <c r="I21" i="103" s="1"/>
  <c r="I24" i="99"/>
  <c r="I25" i="103" s="1"/>
  <c r="I25" i="99"/>
  <c r="I26" i="103" s="1"/>
  <c r="I27" i="99"/>
  <c r="I28" i="103" s="1"/>
  <c r="I28" i="99"/>
  <c r="I29" i="103" s="1"/>
  <c r="J38" i="103"/>
  <c r="J38" i="99"/>
  <c r="J39" i="103"/>
  <c r="J40" i="99"/>
  <c r="J41" i="103"/>
  <c r="J41" i="99"/>
  <c r="J42" i="103"/>
  <c r="J11" i="103"/>
  <c r="J17" i="99"/>
  <c r="J18" i="103" s="1"/>
  <c r="J19" i="99"/>
  <c r="J20" i="103" s="1"/>
  <c r="J20" i="99"/>
  <c r="J21" i="103" s="1"/>
  <c r="J24" i="99"/>
  <c r="J25" i="103" s="1"/>
  <c r="J25" i="99"/>
  <c r="J26" i="103" s="1"/>
  <c r="J27" i="99"/>
  <c r="J28" i="103" s="1"/>
  <c r="J28" i="99"/>
  <c r="J29" i="103" s="1"/>
  <c r="B38" i="103"/>
  <c r="B38" i="99"/>
  <c r="B36" i="99" s="1"/>
  <c r="B39" i="99"/>
  <c r="B40" i="103" s="1"/>
  <c r="B40" i="99"/>
  <c r="B41" i="103" s="1"/>
  <c r="B41" i="99"/>
  <c r="B42" i="103" s="1"/>
  <c r="B43" i="99"/>
  <c r="B44" i="103" s="1"/>
  <c r="B43" i="103" s="1"/>
  <c r="B44" i="99"/>
  <c r="B45" i="103"/>
  <c r="B45" i="99"/>
  <c r="B46" i="103"/>
  <c r="B11" i="103"/>
  <c r="B11" i="99"/>
  <c r="B12" i="103" s="1"/>
  <c r="B12" i="99"/>
  <c r="B13" i="103" s="1"/>
  <c r="B17" i="99"/>
  <c r="B18" i="103" s="1"/>
  <c r="B19" i="99"/>
  <c r="B20" i="103" s="1"/>
  <c r="B20" i="99"/>
  <c r="B21" i="103" s="1"/>
  <c r="B21" i="99"/>
  <c r="B22" i="103" s="1"/>
  <c r="B23" i="99"/>
  <c r="B24" i="103" s="1"/>
  <c r="B24" i="99"/>
  <c r="B25" i="103" s="1"/>
  <c r="B25" i="99"/>
  <c r="B26" i="103" s="1"/>
  <c r="B27" i="99"/>
  <c r="B28" i="103" s="1"/>
  <c r="B28" i="99"/>
  <c r="B29" i="103" s="1"/>
  <c r="B30" i="99"/>
  <c r="B31" i="103"/>
  <c r="E36" i="99"/>
  <c r="G36" i="99"/>
  <c r="E42" i="99"/>
  <c r="E32" i="99"/>
  <c r="E31" i="99" s="1"/>
  <c r="G42" i="99"/>
  <c r="D36" i="99"/>
  <c r="D42" i="99"/>
  <c r="B18" i="99"/>
  <c r="B19" i="103"/>
  <c r="B39" i="103"/>
  <c r="B37" i="103" s="1"/>
  <c r="B22" i="99"/>
  <c r="B23" i="103" s="1"/>
  <c r="B14" i="99"/>
  <c r="B15" i="103" s="1"/>
  <c r="B13" i="99"/>
  <c r="B14" i="103"/>
  <c r="C19" i="99"/>
  <c r="C20" i="103"/>
  <c r="B29" i="99"/>
  <c r="B30" i="103"/>
  <c r="C16" i="99"/>
  <c r="C8" i="99"/>
  <c r="C9" i="103" s="1"/>
  <c r="B9" i="99"/>
  <c r="B10" i="103" s="1"/>
  <c r="B42" i="99"/>
  <c r="G26" i="99"/>
  <c r="G27" i="103" s="1"/>
  <c r="C28" i="99"/>
  <c r="C29" i="103"/>
  <c r="C25" i="99"/>
  <c r="C26" i="103"/>
  <c r="D22" i="99"/>
  <c r="D23" i="103" s="1"/>
  <c r="D45" i="99"/>
  <c r="D46" i="103" s="1"/>
  <c r="C36" i="99"/>
  <c r="C24" i="99"/>
  <c r="C25" i="103" s="1"/>
  <c r="C18" i="99"/>
  <c r="C19" i="103" s="1"/>
  <c r="C13" i="99"/>
  <c r="C14" i="103" s="1"/>
  <c r="D27" i="99"/>
  <c r="D28" i="103"/>
  <c r="D19" i="99"/>
  <c r="D20" i="103"/>
  <c r="D13" i="99"/>
  <c r="D14" i="103"/>
  <c r="E23" i="99"/>
  <c r="E24" i="103"/>
  <c r="E27" i="99"/>
  <c r="E28" i="103"/>
  <c r="E25" i="99"/>
  <c r="E26" i="103"/>
  <c r="E22" i="99"/>
  <c r="E23" i="103" s="1"/>
  <c r="E14" i="99"/>
  <c r="E15" i="103" s="1"/>
  <c r="E45" i="99"/>
  <c r="E46" i="103" s="1"/>
  <c r="J21" i="99"/>
  <c r="J22" i="103" s="1"/>
  <c r="J9" i="99"/>
  <c r="J10" i="103" s="1"/>
  <c r="D28" i="99"/>
  <c r="D29" i="103" s="1"/>
  <c r="E28" i="99"/>
  <c r="E29" i="103" s="1"/>
  <c r="E18" i="99"/>
  <c r="E9" i="99"/>
  <c r="E10" i="103" s="1"/>
  <c r="J30" i="99"/>
  <c r="J31" i="103" s="1"/>
  <c r="E30" i="99"/>
  <c r="E31" i="103" s="1"/>
  <c r="E29" i="99"/>
  <c r="E30" i="103" s="1"/>
  <c r="J29" i="99"/>
  <c r="J30" i="103" s="1"/>
  <c r="J18" i="99"/>
  <c r="J19" i="103" s="1"/>
  <c r="E13" i="99"/>
  <c r="E14" i="103" s="1"/>
  <c r="J22" i="99"/>
  <c r="J23" i="103" s="1"/>
  <c r="J12" i="99"/>
  <c r="J13" i="103" s="1"/>
  <c r="I21" i="99"/>
  <c r="I22" i="103" s="1"/>
  <c r="I23" i="99"/>
  <c r="I24" i="103" s="1"/>
  <c r="I22" i="99"/>
  <c r="I23" i="103" s="1"/>
  <c r="J45" i="99"/>
  <c r="J46" i="103" s="1"/>
  <c r="I26" i="99"/>
  <c r="I27" i="103" s="1"/>
  <c r="H30" i="99"/>
  <c r="H31" i="103" s="1"/>
  <c r="I17" i="99"/>
  <c r="I18" i="103" s="1"/>
  <c r="I45" i="99"/>
  <c r="I46" i="103" s="1"/>
  <c r="I9" i="99"/>
  <c r="I10" i="103" s="1"/>
  <c r="G23" i="99"/>
  <c r="G24" i="103" s="1"/>
  <c r="I18" i="99"/>
  <c r="I19" i="103" s="1"/>
  <c r="H45" i="99"/>
  <c r="H46" i="103" s="1"/>
  <c r="G29" i="99"/>
  <c r="G30" i="103" s="1"/>
  <c r="G17" i="99"/>
  <c r="G13" i="99"/>
  <c r="G14" i="103" s="1"/>
  <c r="G12" i="99"/>
  <c r="G13" i="103" s="1"/>
  <c r="G9" i="99"/>
  <c r="G10" i="103" s="1"/>
  <c r="F22" i="99"/>
  <c r="F23" i="103" s="1"/>
  <c r="F12" i="99"/>
  <c r="F13" i="103" s="1"/>
  <c r="F9" i="99"/>
  <c r="F10" i="103" s="1"/>
  <c r="F30" i="99"/>
  <c r="F31" i="103"/>
  <c r="F21" i="99"/>
  <c r="F22" i="103"/>
  <c r="F29" i="99"/>
  <c r="F30" i="103"/>
  <c r="F18" i="99"/>
  <c r="F19" i="103"/>
  <c r="F14" i="99"/>
  <c r="F15" i="103"/>
  <c r="F13" i="99"/>
  <c r="F14" i="103"/>
  <c r="F45" i="99"/>
  <c r="F46" i="103"/>
  <c r="B35" i="103"/>
  <c r="D35" i="99"/>
  <c r="D36" i="103" s="1"/>
  <c r="D34" i="103" s="1"/>
  <c r="C35" i="99"/>
  <c r="C36" i="103" s="1"/>
  <c r="C34" i="103" s="1"/>
  <c r="H35" i="103"/>
  <c r="H34" i="103" s="1"/>
  <c r="H33" i="99"/>
  <c r="B35" i="99"/>
  <c r="B36" i="103" s="1"/>
  <c r="E35" i="103"/>
  <c r="E34" i="103" s="1"/>
  <c r="H28" i="99"/>
  <c r="H29" i="103" s="1"/>
  <c r="H17" i="99"/>
  <c r="H18" i="103" s="1"/>
  <c r="G8" i="99"/>
  <c r="G9" i="103" s="1"/>
  <c r="I8" i="99"/>
  <c r="I9" i="103" s="1"/>
  <c r="D7" i="99"/>
  <c r="D8" i="103" s="1"/>
  <c r="D7" i="103" s="1"/>
  <c r="E8" i="99"/>
  <c r="E9" i="103" s="1"/>
  <c r="F23" i="99"/>
  <c r="F24" i="103" s="1"/>
  <c r="F16" i="103"/>
  <c r="I12" i="99"/>
  <c r="I13" i="103" s="1"/>
  <c r="H21" i="99"/>
  <c r="H22" i="103" s="1"/>
  <c r="H16" i="99"/>
  <c r="C34" i="99"/>
  <c r="C33" i="99" s="1"/>
  <c r="C32" i="99" s="1"/>
  <c r="C31" i="99" s="1"/>
  <c r="H22" i="99"/>
  <c r="H23" i="103" s="1"/>
  <c r="F34" i="99"/>
  <c r="F33" i="99" s="1"/>
  <c r="H39" i="99"/>
  <c r="B33" i="99"/>
  <c r="I13" i="99"/>
  <c r="I14" i="103" s="1"/>
  <c r="G14" i="99"/>
  <c r="G15" i="103" s="1"/>
  <c r="I14" i="99"/>
  <c r="I15" i="103" s="1"/>
  <c r="J44" i="99"/>
  <c r="J45" i="103" s="1"/>
  <c r="I16" i="99"/>
  <c r="I30" i="99"/>
  <c r="I31" i="103" s="1"/>
  <c r="J39" i="99"/>
  <c r="J13" i="99"/>
  <c r="J14" i="103"/>
  <c r="D16" i="99"/>
  <c r="E11" i="99"/>
  <c r="E12" i="103" s="1"/>
  <c r="C11" i="99"/>
  <c r="C12" i="103" s="1"/>
  <c r="H11" i="99"/>
  <c r="H12" i="103"/>
  <c r="H7" i="99"/>
  <c r="H44" i="99"/>
  <c r="H45" i="103" s="1"/>
  <c r="F7" i="99"/>
  <c r="F8" i="103" s="1"/>
  <c r="F7" i="103" s="1"/>
  <c r="I7" i="99"/>
  <c r="J23" i="99"/>
  <c r="J24" i="103" s="1"/>
  <c r="D21" i="99"/>
  <c r="D22" i="103" s="1"/>
  <c r="J14" i="99"/>
  <c r="J15" i="103" s="1"/>
  <c r="C21" i="99"/>
  <c r="C22" i="103" s="1"/>
  <c r="C30" i="99"/>
  <c r="C31" i="103" s="1"/>
  <c r="C27" i="99"/>
  <c r="C28" i="103" s="1"/>
  <c r="B7" i="99"/>
  <c r="B6" i="99" s="1"/>
  <c r="H8" i="99"/>
  <c r="H9" i="103" s="1"/>
  <c r="H29" i="99"/>
  <c r="H30" i="103" s="1"/>
  <c r="G7" i="99"/>
  <c r="J11" i="99"/>
  <c r="J12" i="103" s="1"/>
  <c r="J8" i="99"/>
  <c r="J9" i="103" s="1"/>
  <c r="D12" i="99"/>
  <c r="D13" i="103" s="1"/>
  <c r="D29" i="99"/>
  <c r="D30" i="103" s="1"/>
  <c r="D8" i="99"/>
  <c r="D9" i="103" s="1"/>
  <c r="D44" i="99"/>
  <c r="D45" i="103" s="1"/>
  <c r="C23" i="99"/>
  <c r="C24" i="103" s="1"/>
  <c r="C43" i="99"/>
  <c r="C22" i="99"/>
  <c r="C23" i="103" s="1"/>
  <c r="H12" i="99"/>
  <c r="H13" i="103" s="1"/>
  <c r="H14" i="99"/>
  <c r="H15" i="103" s="1"/>
  <c r="F39" i="99"/>
  <c r="H23" i="99"/>
  <c r="H24" i="103" s="1"/>
  <c r="B34" i="103"/>
  <c r="G44" i="99"/>
  <c r="F11" i="99"/>
  <c r="F12" i="103" s="1"/>
  <c r="G18" i="103"/>
  <c r="I39" i="99"/>
  <c r="I29" i="99"/>
  <c r="I30" i="103" s="1"/>
  <c r="J16" i="99"/>
  <c r="J15" i="99" s="1"/>
  <c r="E19" i="103"/>
  <c r="E26" i="99"/>
  <c r="E27" i="103" s="1"/>
  <c r="E15" i="99"/>
  <c r="D11" i="99"/>
  <c r="D12" i="103" s="1"/>
  <c r="D23" i="99"/>
  <c r="D24" i="103" s="1"/>
  <c r="E12" i="99"/>
  <c r="E13" i="103" s="1"/>
  <c r="D9" i="99"/>
  <c r="D10" i="103" s="1"/>
  <c r="C9" i="99"/>
  <c r="C10" i="103" s="1"/>
  <c r="C29" i="99"/>
  <c r="C30" i="103" s="1"/>
  <c r="D14" i="99"/>
  <c r="D15" i="103"/>
  <c r="D30" i="99"/>
  <c r="D31" i="103"/>
  <c r="C26" i="99"/>
  <c r="C27" i="103"/>
  <c r="B16" i="99"/>
  <c r="C17" i="103"/>
  <c r="C16" i="103" s="1"/>
  <c r="B8" i="99"/>
  <c r="B9" i="103"/>
  <c r="H9" i="99"/>
  <c r="H10" i="103"/>
  <c r="F40" i="103"/>
  <c r="F37" i="103"/>
  <c r="F36" i="99"/>
  <c r="H13" i="99"/>
  <c r="H14" i="103"/>
  <c r="I8" i="103"/>
  <c r="I7" i="103"/>
  <c r="I6" i="99"/>
  <c r="F8" i="99"/>
  <c r="F9" i="103" s="1"/>
  <c r="J35" i="99"/>
  <c r="J36" i="103" s="1"/>
  <c r="J34" i="103" s="1"/>
  <c r="H8" i="103"/>
  <c r="H6" i="99"/>
  <c r="E7" i="99"/>
  <c r="E8" i="103" s="1"/>
  <c r="E7" i="103" s="1"/>
  <c r="E6" i="103" s="1"/>
  <c r="H40" i="103"/>
  <c r="H37" i="103"/>
  <c r="H36" i="99"/>
  <c r="I17" i="103"/>
  <c r="I16" i="103" s="1"/>
  <c r="I15" i="99"/>
  <c r="I5" i="99" s="1"/>
  <c r="B15" i="99"/>
  <c r="B17" i="103"/>
  <c r="B16" i="103" s="1"/>
  <c r="C12" i="99"/>
  <c r="C13" i="103" s="1"/>
  <c r="E16" i="103"/>
  <c r="J43" i="99"/>
  <c r="J44" i="103" s="1"/>
  <c r="J43" i="103" s="1"/>
  <c r="I40" i="103"/>
  <c r="I36" i="99"/>
  <c r="G45" i="103"/>
  <c r="G32" i="99"/>
  <c r="G31" i="99" s="1"/>
  <c r="F6" i="99"/>
  <c r="F5" i="99" s="1"/>
  <c r="I35" i="99"/>
  <c r="H43" i="99"/>
  <c r="H42" i="99" s="1"/>
  <c r="F15" i="99"/>
  <c r="D17" i="103"/>
  <c r="D16" i="103" s="1"/>
  <c r="D15" i="99"/>
  <c r="J36" i="99"/>
  <c r="J40" i="103"/>
  <c r="J37" i="103"/>
  <c r="G6" i="99"/>
  <c r="G8" i="103"/>
  <c r="G7" i="103" s="1"/>
  <c r="C15" i="99"/>
  <c r="C7" i="99"/>
  <c r="C8" i="103" s="1"/>
  <c r="C7" i="103" s="1"/>
  <c r="C6" i="103" s="1"/>
  <c r="J17" i="103"/>
  <c r="J16" i="103" s="1"/>
  <c r="C44" i="103"/>
  <c r="C43" i="103" s="1"/>
  <c r="C42" i="99"/>
  <c r="J7" i="99"/>
  <c r="J6" i="99" s="1"/>
  <c r="J5" i="99" s="1"/>
  <c r="C14" i="99"/>
  <c r="C15" i="103"/>
  <c r="I43" i="99"/>
  <c r="H17" i="103"/>
  <c r="H16" i="103" s="1"/>
  <c r="H15" i="99"/>
  <c r="I42" i="99"/>
  <c r="I44" i="103"/>
  <c r="I43" i="103"/>
  <c r="E6" i="99"/>
  <c r="E5" i="99" s="1"/>
  <c r="J33" i="99"/>
  <c r="I36" i="103"/>
  <c r="I34" i="103" s="1"/>
  <c r="H44" i="103"/>
  <c r="H43" i="103" s="1"/>
  <c r="H7" i="103"/>
  <c r="H6" i="103" s="1"/>
  <c r="J8" i="103"/>
  <c r="J7" i="103" s="1"/>
  <c r="E46" i="99" l="1"/>
  <c r="E48" i="99" s="1"/>
  <c r="I46" i="99"/>
  <c r="I48" i="99" s="1"/>
  <c r="I6" i="103"/>
  <c r="I33" i="103"/>
  <c r="I32" i="103" s="1"/>
  <c r="I47" i="103" s="1"/>
  <c r="I49" i="103" s="1"/>
  <c r="F32" i="99"/>
  <c r="F31" i="99" s="1"/>
  <c r="F46" i="99" s="1"/>
  <c r="F48" i="99" s="1"/>
  <c r="G17" i="103"/>
  <c r="G16" i="103" s="1"/>
  <c r="G6" i="103" s="1"/>
  <c r="G15" i="99"/>
  <c r="F26" i="103"/>
  <c r="F26" i="99"/>
  <c r="F27" i="103" s="1"/>
  <c r="F44" i="103"/>
  <c r="F43" i="103" s="1"/>
  <c r="F33" i="103" s="1"/>
  <c r="F32" i="103" s="1"/>
  <c r="F47" i="103" s="1"/>
  <c r="F49" i="103" s="1"/>
  <c r="F42" i="99"/>
  <c r="D26" i="103"/>
  <c r="D26" i="99"/>
  <c r="D27" i="103" s="1"/>
  <c r="D37" i="103"/>
  <c r="D33" i="103" s="1"/>
  <c r="D32" i="103" s="1"/>
  <c r="G5" i="99"/>
  <c r="G33" i="103"/>
  <c r="G32" i="103" s="1"/>
  <c r="H32" i="99"/>
  <c r="H31" i="99" s="1"/>
  <c r="H5" i="99"/>
  <c r="B26" i="99"/>
  <c r="B27" i="103" s="1"/>
  <c r="B33" i="103"/>
  <c r="B32" i="103" s="1"/>
  <c r="J26" i="99"/>
  <c r="J27" i="103" s="1"/>
  <c r="B5" i="99"/>
  <c r="F6" i="103"/>
  <c r="B32" i="99"/>
  <c r="B31" i="99" s="1"/>
  <c r="B46" i="99" s="1"/>
  <c r="B48" i="99" s="1"/>
  <c r="G37" i="103"/>
  <c r="E37" i="103"/>
  <c r="E33" i="103" s="1"/>
  <c r="E32" i="103" s="1"/>
  <c r="E47" i="103" s="1"/>
  <c r="E49" i="103" s="1"/>
  <c r="C37" i="103"/>
  <c r="G46" i="99"/>
  <c r="G48" i="99" s="1"/>
  <c r="J33" i="103"/>
  <c r="J32" i="103" s="1"/>
  <c r="J6" i="103"/>
  <c r="H33" i="103"/>
  <c r="H32" i="103" s="1"/>
  <c r="H47" i="103" s="1"/>
  <c r="D6" i="103"/>
  <c r="C33" i="103"/>
  <c r="C32" i="103" s="1"/>
  <c r="C47" i="103" s="1"/>
  <c r="C6" i="99"/>
  <c r="C5" i="99" s="1"/>
  <c r="C46" i="99" s="1"/>
  <c r="J42" i="99"/>
  <c r="J32" i="99" s="1"/>
  <c r="J31" i="99" s="1"/>
  <c r="J46" i="99" s="1"/>
  <c r="J48" i="99" s="1"/>
  <c r="D6" i="99"/>
  <c r="D5" i="99" s="1"/>
  <c r="D32" i="99"/>
  <c r="D31" i="99" s="1"/>
  <c r="B8" i="103"/>
  <c r="B7" i="103" s="1"/>
  <c r="B6" i="103" s="1"/>
  <c r="B47" i="103" s="1"/>
  <c r="B49" i="103" s="1"/>
  <c r="G47" i="103" l="1"/>
  <c r="G49" i="103" s="1"/>
  <c r="D47" i="103"/>
  <c r="H46" i="99"/>
  <c r="C48" i="99"/>
  <c r="I47" i="99"/>
  <c r="D49" i="103"/>
  <c r="J48" i="103"/>
  <c r="J47" i="103"/>
  <c r="J49" i="103" s="1"/>
  <c r="D46" i="99"/>
  <c r="C49" i="103"/>
  <c r="I48" i="103"/>
  <c r="H48" i="103"/>
  <c r="H49" i="103"/>
  <c r="H48" i="99" l="1"/>
  <c r="H47" i="99"/>
  <c r="J47" i="99"/>
  <c r="D48" i="99"/>
</calcChain>
</file>

<file path=xl/sharedStrings.xml><?xml version="1.0" encoding="utf-8"?>
<sst xmlns="http://schemas.openxmlformats.org/spreadsheetml/2006/main" count="1770" uniqueCount="282">
  <si>
    <t>Субсидии бюджетам городских округов на модернизацию региональных систем дошкольного образования</t>
  </si>
  <si>
    <t>Субвенции бюджетам городских округов на проведение Всероссийской сельскохозяйственной переписи в 2016 году</t>
  </si>
  <si>
    <t>Межбюджетные трансферты, передаваемые бюджетам городских округов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</t>
  </si>
  <si>
    <t>031</t>
  </si>
  <si>
    <t>20202204</t>
  </si>
  <si>
    <t>20204095</t>
  </si>
  <si>
    <t>017</t>
  </si>
  <si>
    <t>918</t>
  </si>
  <si>
    <t>Доходы бюджетов городских округов от возврата иными организациями остатков субсидий прошлых лет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</si>
  <si>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</si>
  <si>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Прочая реализация имущества</t>
  </si>
  <si>
    <t>180</t>
  </si>
  <si>
    <t>ШТРАФЫ, САНКЦИИ, ВОЗМЕЩЕНИЕ УЩЕРБА</t>
  </si>
  <si>
    <t>Программа приватизации</t>
  </si>
  <si>
    <t>11633000</t>
  </si>
  <si>
    <t>20202077</t>
  </si>
  <si>
    <t>Налог на доходы физических лиц</t>
  </si>
  <si>
    <t>10102000</t>
  </si>
  <si>
    <t>2014 год</t>
  </si>
  <si>
    <t>11100000</t>
  </si>
  <si>
    <t>ДОХОДЫ ОТ ИСПОЛЬЗОВАНИЯ ИМУЩЕСТВА,  НАХОДЯЩЕГОСЯ В ГОСУДАРСТВЕННОЙ И МУНИЦИПАЛЬНОЙ СОБСТВЕННОСТИ</t>
  </si>
  <si>
    <t>11105000</t>
  </si>
  <si>
    <t>21900000</t>
  </si>
  <si>
    <t>списки присяжных заседателей</t>
  </si>
  <si>
    <t>Компенсации затрат бюджета</t>
  </si>
  <si>
    <t>Плата за негативное воздействие на окружающую среду</t>
  </si>
  <si>
    <t>11201000</t>
  </si>
  <si>
    <t>130</t>
  </si>
  <si>
    <t>410</t>
  </si>
  <si>
    <t>11300000</t>
  </si>
  <si>
    <t>ДОХОДЫ ОТ ОКАЗАНИЯ ПЛАТНЫХ УСЛУГ И КОМПЕНСАЦИИ ЗАТРАТ ГОСУДАРСТВА</t>
  </si>
  <si>
    <t>11400000</t>
  </si>
  <si>
    <t>ДОХОДЫ ОТ ПРОДАЖИ МАТЕРИАЛЬНЫХ И НЕМАТЕРИАЛЬНЫХ АКТИВОВ</t>
  </si>
  <si>
    <t>11401000</t>
  </si>
  <si>
    <t>Доходы от продажи квартир</t>
  </si>
  <si>
    <t>11402000</t>
  </si>
  <si>
    <t>11600000</t>
  </si>
  <si>
    <t>11107000</t>
  </si>
  <si>
    <t>Платежи от государственных и муниципальных унитарных предприятий</t>
  </si>
  <si>
    <t>11200000</t>
  </si>
  <si>
    <t>ПЛАТЕЖИ ПРИ ПОЛЬЗОВАНИИ ПРИРОДНЫМИ РЕСУРСАМИ</t>
  </si>
  <si>
    <t>Прочие от использования имущества</t>
  </si>
  <si>
    <t>Единый налог на вмененный доход для отдельных видов деятельности</t>
  </si>
  <si>
    <t>21904000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</si>
  <si>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</si>
  <si>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20202999</t>
  </si>
  <si>
    <t>НАЛОГОВЫЕ И НЕНАЛОГОВЫЕ ДОХОДЫ</t>
  </si>
  <si>
    <t>Субвенции бюджетам городских округов на выполнение передаваемых полномочий субъектов Российской Федерации</t>
  </si>
  <si>
    <t>Прочие субсидии бюджетам городских округов</t>
  </si>
  <si>
    <t>Прочие межбюджетные трансферты, передаваемые бюджетам городских округов</t>
  </si>
  <si>
    <t>опека и приемные родители</t>
  </si>
  <si>
    <t>компенсация ДОУ</t>
  </si>
  <si>
    <t>Налоговые доходы</t>
  </si>
  <si>
    <t>Неналоговые доходы</t>
  </si>
  <si>
    <t>Налог на имущество физических лиц</t>
  </si>
  <si>
    <t>10606000</t>
  </si>
  <si>
    <t>Земельный налог</t>
  </si>
  <si>
    <t>10800000</t>
  </si>
  <si>
    <t>10803000</t>
  </si>
  <si>
    <t>Государственная пошлина по делам, рассматриваемым в судах общей юрисдикции, мировыми судьями</t>
  </si>
  <si>
    <t>10807000</t>
  </si>
  <si>
    <t>2013 год</t>
  </si>
  <si>
    <t>10500000</t>
  </si>
  <si>
    <t>НАЛОГИ НА СОВОКУПНЫЙ ДОХОД</t>
  </si>
  <si>
    <t>10600000</t>
  </si>
  <si>
    <t>НАЛОГИ НА ИМУЩЕСТВО</t>
  </si>
  <si>
    <t>10601000</t>
  </si>
  <si>
    <t>Прочие от ОБ (МЧС)</t>
  </si>
  <si>
    <t>21804010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</si>
  <si>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</si>
  <si>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11623000</t>
  </si>
  <si>
    <t>НДФЛ</t>
  </si>
  <si>
    <t>Наименование источника поступлений</t>
  </si>
  <si>
    <t>ГОСУДАРСТВЕННАЯ ПОШЛИНА</t>
  </si>
  <si>
    <t>Налог, взимаемый в связи с применением патентной системы налогообложения</t>
  </si>
  <si>
    <t>10504000</t>
  </si>
  <si>
    <t>АДМИНИСТРАТИВНЫЕ ПЛАТЕЖИ И СБОРЫ</t>
  </si>
  <si>
    <t>11500000</t>
  </si>
  <si>
    <t>11502000</t>
  </si>
  <si>
    <t>Суммы по искам о возмещении вреда, причиненного окружающей среде</t>
  </si>
  <si>
    <t>11635000</t>
  </si>
  <si>
    <t>11637000</t>
  </si>
  <si>
    <t>Продажа квартир</t>
  </si>
  <si>
    <t>Продажа земли до разграничения</t>
  </si>
  <si>
    <t>Продажа муниципальных земель</t>
  </si>
  <si>
    <t>Штрафы</t>
  </si>
  <si>
    <t>Субвенции</t>
  </si>
  <si>
    <t>классное руководство</t>
  </si>
  <si>
    <t>гос.полномочия</t>
  </si>
  <si>
    <t>10502000</t>
  </si>
  <si>
    <t>02</t>
  </si>
  <si>
    <t>Единый сельскохозяйственный налог</t>
  </si>
  <si>
    <t>10503000</t>
  </si>
  <si>
    <t>11302000</t>
  </si>
  <si>
    <t>04</t>
  </si>
  <si>
    <t>ЗАДОЛЖЕННОСТЬ И ПЕРЕРАСЧЕТЫ ПО ОТМЕНЕННЫМ НАЛОГАМ, СБОРАМ И ИНЫМ ОБЯЗАТЕЛЬНЫМ ПЛАТЕЖАМ</t>
  </si>
  <si>
    <t>10904000</t>
  </si>
  <si>
    <t>Налоги на имущество</t>
  </si>
  <si>
    <r>
      <t xml:space="preserve">Прогноз доходов бюджета города Омска на 2013 </t>
    </r>
    <r>
      <rPr>
        <sz val="14"/>
        <color indexed="8"/>
        <rFont val="Symbol"/>
        <family val="1"/>
        <charset val="2"/>
      </rPr>
      <t>-</t>
    </r>
    <r>
      <rPr>
        <sz val="12.6"/>
        <color indexed="8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>2015 годы</t>
    </r>
  </si>
  <si>
    <t>Бюджет</t>
  </si>
  <si>
    <t>Патент</t>
  </si>
  <si>
    <t>Субсидии</t>
  </si>
  <si>
    <t>Бюджет с учетом изменений</t>
  </si>
  <si>
    <t>Плата за негативное воздействие на окруж.среду</t>
  </si>
  <si>
    <t>прочие субсидии</t>
  </si>
  <si>
    <t>в тыс. руб.</t>
  </si>
  <si>
    <t>11628000</t>
  </si>
  <si>
    <t>11630000</t>
  </si>
  <si>
    <t xml:space="preserve">Доходы от оказания платных услуг (работ) </t>
  </si>
  <si>
    <t>11301000</t>
  </si>
  <si>
    <t>Доходы от компенсации затрат государства</t>
  </si>
  <si>
    <t>Государственная пошлина за государственную регистрацию, а также за совершение прочих юридически значимых действий</t>
  </si>
  <si>
    <t>20202088</t>
  </si>
  <si>
    <t>Доходы от возврата субсидий</t>
  </si>
  <si>
    <t>11109000</t>
  </si>
  <si>
    <t>11643000</t>
  </si>
  <si>
    <t>21804030</t>
  </si>
  <si>
    <t>20202089</t>
  </si>
  <si>
    <t>Аренда имущества</t>
  </si>
  <si>
    <t>Прочие налоги и сборы (по отмененным местным налогам и сборам)</t>
  </si>
  <si>
    <t>11603000</t>
  </si>
  <si>
    <t>ВСЕГО</t>
  </si>
  <si>
    <t>01</t>
  </si>
  <si>
    <t>110</t>
  </si>
  <si>
    <t>11606000</t>
  </si>
  <si>
    <t>11608000</t>
  </si>
  <si>
    <t>Невыясненные поступления</t>
  </si>
  <si>
    <t>Безвозмездные поступления от других бюджетов</t>
  </si>
  <si>
    <t>140</t>
  </si>
  <si>
    <t>10906000</t>
  </si>
  <si>
    <t>Прочие налоги и сборы (по отмененным налогам и сборам субъектов Российской Федерации)</t>
  </si>
  <si>
    <t>10907000</t>
  </si>
  <si>
    <t>Доходы от возмещения ущерба при возникновении страховых случаев</t>
  </si>
  <si>
    <t>11625000</t>
  </si>
  <si>
    <t>11632000</t>
  </si>
  <si>
    <t>прил1</t>
  </si>
  <si>
    <t>администраторы</t>
  </si>
  <si>
    <t>11701000</t>
  </si>
  <si>
    <t>20203024</t>
  </si>
  <si>
    <t>20202000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</si>
  <si>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</si>
  <si>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капитальное строительство</t>
  </si>
  <si>
    <t>Государственная пошлина</t>
  </si>
  <si>
    <t>Денежные взыскания (штрафы) за нарушение законодательства о налогах и сборах</t>
  </si>
  <si>
    <t>20204000</t>
  </si>
  <si>
    <t>Иные межбюджетные трансферты</t>
  </si>
  <si>
    <t>000</t>
  </si>
  <si>
    <t>10000000</t>
  </si>
  <si>
    <t>00</t>
  </si>
  <si>
    <t>10100000</t>
  </si>
  <si>
    <t>НАЛОГИ НА ПРИБЫЛЬ, ДОХОДЫ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</si>
  <si>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</si>
  <si>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</t>
  </si>
  <si>
    <t>Доходы бюджетов городских округов от возврата бюджетными учреждениями остатков субсидий прошлых лет</t>
  </si>
  <si>
    <t>0000</t>
  </si>
  <si>
    <t>120</t>
  </si>
  <si>
    <t>10900000</t>
  </si>
  <si>
    <t>21800000</t>
  </si>
  <si>
    <t>Иные МТ</t>
  </si>
  <si>
    <t>прочие МТ</t>
  </si>
  <si>
    <t>Прочие поступления от денежных взысканий (штрафов) и иных сумм в возмещение ущерба</t>
  </si>
  <si>
    <t>11700000</t>
  </si>
  <si>
    <t>ПРОЧИЕ НЕНАЛОГОВЫЕ ДОХОДЫ</t>
  </si>
  <si>
    <t>11705000</t>
  </si>
  <si>
    <t>Прочие неналоговые доходы</t>
  </si>
  <si>
    <t>151</t>
  </si>
  <si>
    <t>20000000</t>
  </si>
  <si>
    <t>БЕЗВОЗМЕЗДНЫЕ ПОСТУПЛЕНИЯ</t>
  </si>
  <si>
    <t>20200000</t>
  </si>
  <si>
    <t>в рублях</t>
  </si>
  <si>
    <t>20203000</t>
  </si>
  <si>
    <t>Поправка</t>
  </si>
  <si>
    <t>Единый налог на вмененный доход</t>
  </si>
  <si>
    <t>Отмененные налоги и сборы</t>
  </si>
  <si>
    <t>Аренда земли до разграничения</t>
  </si>
  <si>
    <t>Аренда муниципальных земель</t>
  </si>
  <si>
    <t>Доходы от части прибыли МУП</t>
  </si>
  <si>
    <t>Доверительное управление</t>
  </si>
  <si>
    <t>11406000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</si>
  <si>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</si>
  <si>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(рублей)</t>
  </si>
  <si>
    <t>Процент исполнения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</si>
  <si>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</si>
  <si>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430</t>
  </si>
  <si>
    <t>20204999</t>
  </si>
  <si>
    <t>2015 год</t>
  </si>
  <si>
    <t>11645000</t>
  </si>
  <si>
    <t xml:space="preserve">Денежные взыскания (штрафы) за нарушения законодательства Российской Федерации о промышленной безопасности </t>
  </si>
  <si>
    <t>11641000</t>
  </si>
  <si>
    <t>182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</si>
  <si>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</si>
  <si>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</si>
  <si>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10300000</t>
  </si>
  <si>
    <t>10302000</t>
  </si>
  <si>
    <t>100</t>
  </si>
  <si>
    <t>909</t>
  </si>
  <si>
    <t>916</t>
  </si>
  <si>
    <t>901</t>
  </si>
  <si>
    <t>902</t>
  </si>
  <si>
    <t>903</t>
  </si>
  <si>
    <t>904</t>
  </si>
  <si>
    <t>905</t>
  </si>
  <si>
    <t>926</t>
  </si>
  <si>
    <t>920</t>
  </si>
  <si>
    <t>048</t>
  </si>
  <si>
    <t>906</t>
  </si>
  <si>
    <t>922</t>
  </si>
  <si>
    <t>141</t>
  </si>
  <si>
    <t>188</t>
  </si>
  <si>
    <t>076</t>
  </si>
  <si>
    <t>321</t>
  </si>
  <si>
    <t>810</t>
  </si>
  <si>
    <t>161</t>
  </si>
  <si>
    <t>498</t>
  </si>
  <si>
    <t>060</t>
  </si>
  <si>
    <t>081</t>
  </si>
  <si>
    <t>096</t>
  </si>
  <si>
    <t>106</t>
  </si>
  <si>
    <t>157</t>
  </si>
  <si>
    <t>177</t>
  </si>
  <si>
    <t>318</t>
  </si>
  <si>
    <t>415</t>
  </si>
  <si>
    <t>802</t>
  </si>
  <si>
    <t>812</t>
  </si>
  <si>
    <t>813</t>
  </si>
  <si>
    <t>908</t>
  </si>
  <si>
    <t>924</t>
  </si>
  <si>
    <t>907</t>
  </si>
  <si>
    <t>914</t>
  </si>
  <si>
    <t>923</t>
  </si>
  <si>
    <t>192</t>
  </si>
  <si>
    <t>005</t>
  </si>
  <si>
    <t>010</t>
  </si>
  <si>
    <t>024</t>
  </si>
  <si>
    <t>21804000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</si>
  <si>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</si>
  <si>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</si>
  <si>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</si>
  <si>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</si>
  <si>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</si>
  <si>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</si>
  <si>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 xml:space="preserve"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</si>
  <si>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 xml:space="preserve">Утверждено на 2016 год </t>
  </si>
  <si>
    <t>20203027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</si>
  <si>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</si>
  <si>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20203029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</si>
  <si>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</si>
  <si>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20203007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</si>
  <si>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</si>
  <si>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</si>
  <si>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</si>
  <si>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</si>
  <si>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</si>
  <si>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об электроэнергетике</t>
  </si>
  <si>
    <t>БЕЗВОЗМЕЗДНЫЕ ПОСТУПЛЕНИЯ ОТ ДРУГИХ БЮДЖЕТОВ БЮДЖЕТНОЙ СИСТЕМЫ РОССИЙСКОЙ ФЕДЕРАЦИИ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</si>
  <si>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</si>
  <si>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</si>
  <si>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</si>
  <si>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</si>
  <si>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</si>
  <si>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Платежи, взимаемые государственными и муниципальными органами (организациями) за выполнение определенных функций</t>
  </si>
  <si>
    <t>Денежные взыскания (штрафы) за правонарушения в области дорожного движения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</si>
  <si>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</si>
  <si>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Денежные взыскания (штрафы) за нарушения правил перевозок пассажиров и багажа легковым такси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</si>
  <si>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</si>
  <si>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</si>
  <si>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>008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</si>
  <si>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</si>
  <si>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20204025</t>
  </si>
  <si>
    <t>Исполнено за                                                              2016 год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</si>
  <si>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</si>
  <si>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20202009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</si>
  <si>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</si>
  <si>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Субсидии бюджетам городских округов на реализацию мероприятий государственной программы Российской Федерации "Доступная среда" на 2011 – 2020 годы</t>
  </si>
  <si>
    <t>20202207</t>
  </si>
  <si>
    <t>Наименование кода классификации доходов бюджетов</t>
  </si>
  <si>
    <t>Код классификации доходов бюджетов</t>
  </si>
  <si>
    <t>Приложение № 1</t>
  </si>
  <si>
    <t>к Решению Омского городского Совета</t>
  </si>
  <si>
    <t>от _____________________ № ________</t>
  </si>
  <si>
    <t>по кодам классификации доходов бюджетов за 2016 год</t>
  </si>
  <si>
    <t>Доходы бюджета города Омска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</si>
</sst>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#,##0.00;[Red]\-#,##0.00;0.00"/>
    <numFmt numFmtId="166" formatCode="#,##0.00;[Red]\-#,##0.00"/>
    <numFmt numFmtId="167" formatCode="000;000;000"/>
  </numFmts>
  <fonts count="26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color indexed="23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</font>
    <font>
      <sz val="18"/>
      <name val="Times New Roman"/>
      <family val="1"/>
      <charset val="204"/>
    </font>
    <font>
      <b/>
      <sz val="12"/>
      <color indexed="16"/>
      <name val="Times New Roman"/>
      <family val="1"/>
      <charset val="204"/>
    </font>
    <font>
      <sz val="14"/>
      <color indexed="8"/>
      <name val="Symbol"/>
      <family val="1"/>
      <charset val="2"/>
    </font>
    <font>
      <sz val="12.6"/>
      <color indexed="8"/>
      <name val="Times New Roman"/>
      <family val="1"/>
      <charset val="204"/>
    </font>
    <font>
      <sz val="10"/>
      <name val="Arial"/>
      <family val="2"/>
      <charset val="204"/>
    </font>
    <font>
      <sz val="2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26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10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0" fontId="1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9" fillId="0" borderId="0">
      <alignment horizontal="left" vertical="top"/>
    </xf>
    <xf numFmtId="0" fontId="17" fillId="0" borderId="0"/>
    <xf numFmtId="0" fontId="20" fillId="0" borderId="0"/>
    <xf numFmtId="0" fontId="2" fillId="0" borderId="0" applyNumberFormat="0" applyFill="0" applyBorder="0" applyAlignment="0" applyProtection="0"/>
    <xf numFmtId="0" fontId="1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49" fontId="10" fillId="9" borderId="1">
      <alignment horizontal="left" vertical="top" wrapText="1"/>
    </xf>
    <xf numFmtId="49" fontId="1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43" fontId="23" fillId="0" borderId="0" applyFont="0" applyFill="0" applyBorder="0" applyAlignment="0" applyProtection="0"/>
    <xf numFmtId="0" fontId="25" fillId="0" borderId="0"/>
  </cellStyleXfs>
  <cellXfs count="118">
    <xf numFmtId="0" fontId="0" fillId="0" borderId="0" xfId="0"/>
    <xf numFmtId="0" fontId="3" fillId="0" borderId="0" xfId="0" applyFont="1" applyFill="1"/>
    <xf numFmtId="0" fontId="5" fillId="0" borderId="0" xfId="16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4" fillId="0" borderId="3" xfId="16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right" vertical="center"/>
    </xf>
    <xf numFmtId="0" fontId="3" fillId="10" borderId="3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11" fillId="0" borderId="0" xfId="0" applyFont="1" applyFill="1"/>
    <xf numFmtId="0" fontId="11" fillId="0" borderId="8" xfId="0" applyFont="1" applyFill="1" applyBorder="1" applyAlignment="1">
      <alignment vertical="top" wrapText="1"/>
    </xf>
    <xf numFmtId="0" fontId="6" fillId="0" borderId="0" xfId="0" applyFont="1" applyFill="1"/>
    <xf numFmtId="0" fontId="14" fillId="11" borderId="0" xfId="17" applyFont="1" applyFill="1" applyAlignment="1">
      <alignment vertical="center"/>
    </xf>
    <xf numFmtId="0" fontId="13" fillId="0" borderId="0" xfId="0" applyFont="1" applyFill="1"/>
    <xf numFmtId="0" fontId="6" fillId="10" borderId="3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3" fillId="0" borderId="9" xfId="0" applyFont="1" applyFill="1" applyBorder="1" applyAlignment="1">
      <alignment vertical="top" wrapText="1"/>
    </xf>
    <xf numFmtId="4" fontId="3" fillId="0" borderId="3" xfId="0" applyNumberFormat="1" applyFont="1" applyFill="1" applyBorder="1" applyAlignment="1">
      <alignment vertical="top"/>
    </xf>
    <xf numFmtId="49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vertical="center"/>
    </xf>
    <xf numFmtId="4" fontId="5" fillId="0" borderId="3" xfId="16" applyNumberFormat="1" applyFont="1" applyFill="1" applyBorder="1" applyAlignment="1" applyProtection="1">
      <alignment horizontal="center" vertical="center" wrapText="1"/>
      <protection locked="0"/>
    </xf>
    <xf numFmtId="4" fontId="3" fillId="10" borderId="3" xfId="0" applyNumberFormat="1" applyFont="1" applyFill="1" applyBorder="1" applyAlignment="1">
      <alignment vertical="top"/>
    </xf>
    <xf numFmtId="4" fontId="3" fillId="0" borderId="4" xfId="0" applyNumberFormat="1" applyFont="1" applyFill="1" applyBorder="1" applyAlignment="1">
      <alignment vertical="top"/>
    </xf>
    <xf numFmtId="4" fontId="3" fillId="0" borderId="5" xfId="0" applyNumberFormat="1" applyFont="1" applyFill="1" applyBorder="1" applyAlignment="1">
      <alignment vertical="top"/>
    </xf>
    <xf numFmtId="4" fontId="3" fillId="0" borderId="6" xfId="0" applyNumberFormat="1" applyFont="1" applyFill="1" applyBorder="1" applyAlignment="1">
      <alignment vertical="top"/>
    </xf>
    <xf numFmtId="4" fontId="3" fillId="0" borderId="9" xfId="0" applyNumberFormat="1" applyFont="1" applyFill="1" applyBorder="1" applyAlignment="1">
      <alignment vertical="top"/>
    </xf>
    <xf numFmtId="4" fontId="11" fillId="0" borderId="7" xfId="0" applyNumberFormat="1" applyFont="1" applyFill="1" applyBorder="1" applyAlignment="1">
      <alignment vertical="top"/>
    </xf>
    <xf numFmtId="4" fontId="11" fillId="0" borderId="8" xfId="0" applyNumberFormat="1" applyFont="1" applyFill="1" applyBorder="1" applyAlignment="1">
      <alignment vertical="top"/>
    </xf>
    <xf numFmtId="4" fontId="6" fillId="10" borderId="3" xfId="0" applyNumberFormat="1" applyFont="1" applyFill="1" applyBorder="1" applyAlignment="1">
      <alignment vertical="top"/>
    </xf>
    <xf numFmtId="4" fontId="14" fillId="11" borderId="0" xfId="0" applyNumberFormat="1" applyFont="1" applyFill="1"/>
    <xf numFmtId="4" fontId="3" fillId="0" borderId="0" xfId="0" applyNumberFormat="1" applyFont="1" applyFill="1"/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Fill="1" applyBorder="1"/>
    <xf numFmtId="0" fontId="11" fillId="0" borderId="10" xfId="0" applyFont="1" applyFill="1" applyBorder="1"/>
    <xf numFmtId="0" fontId="6" fillId="0" borderId="10" xfId="0" applyFont="1" applyFill="1" applyBorder="1" applyAlignment="1">
      <alignment vertical="top"/>
    </xf>
    <xf numFmtId="164" fontId="7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164" fontId="5" fillId="0" borderId="0" xfId="16" applyNumberFormat="1" applyFont="1" applyFill="1" applyBorder="1" applyAlignment="1">
      <alignment horizontal="right" vertical="center"/>
    </xf>
    <xf numFmtId="164" fontId="5" fillId="0" borderId="3" xfId="16" applyNumberFormat="1" applyFont="1" applyFill="1" applyBorder="1" applyAlignment="1" applyProtection="1">
      <alignment horizontal="center" vertical="center" wrapText="1"/>
      <protection locked="0"/>
    </xf>
    <xf numFmtId="164" fontId="3" fillId="10" borderId="3" xfId="0" applyNumberFormat="1" applyFont="1" applyFill="1" applyBorder="1" applyAlignment="1">
      <alignment vertical="top"/>
    </xf>
    <xf numFmtId="164" fontId="3" fillId="0" borderId="4" xfId="0" applyNumberFormat="1" applyFont="1" applyFill="1" applyBorder="1" applyAlignment="1">
      <alignment vertical="top"/>
    </xf>
    <xf numFmtId="164" fontId="3" fillId="0" borderId="5" xfId="0" applyNumberFormat="1" applyFont="1" applyFill="1" applyBorder="1" applyAlignment="1">
      <alignment vertical="top"/>
    </xf>
    <xf numFmtId="164" fontId="3" fillId="0" borderId="6" xfId="0" applyNumberFormat="1" applyFont="1" applyFill="1" applyBorder="1" applyAlignment="1">
      <alignment vertical="top"/>
    </xf>
    <xf numFmtId="164" fontId="3" fillId="0" borderId="9" xfId="0" applyNumberFormat="1" applyFont="1" applyFill="1" applyBorder="1" applyAlignment="1">
      <alignment vertical="top"/>
    </xf>
    <xf numFmtId="164" fontId="3" fillId="0" borderId="3" xfId="0" applyNumberFormat="1" applyFont="1" applyFill="1" applyBorder="1" applyAlignment="1">
      <alignment vertical="top"/>
    </xf>
    <xf numFmtId="164" fontId="11" fillId="0" borderId="7" xfId="0" applyNumberFormat="1" applyFont="1" applyFill="1" applyBorder="1" applyAlignment="1">
      <alignment vertical="top"/>
    </xf>
    <xf numFmtId="164" fontId="11" fillId="0" borderId="8" xfId="0" applyNumberFormat="1" applyFont="1" applyFill="1" applyBorder="1" applyAlignment="1">
      <alignment vertical="top"/>
    </xf>
    <xf numFmtId="164" fontId="6" fillId="10" borderId="3" xfId="0" applyNumberFormat="1" applyFont="1" applyFill="1" applyBorder="1" applyAlignment="1">
      <alignment vertical="top"/>
    </xf>
    <xf numFmtId="164" fontId="14" fillId="11" borderId="0" xfId="0" applyNumberFormat="1" applyFont="1" applyFill="1"/>
    <xf numFmtId="164" fontId="3" fillId="0" borderId="0" xfId="0" applyNumberFormat="1" applyFont="1" applyFill="1"/>
    <xf numFmtId="164" fontId="11" fillId="0" borderId="11" xfId="0" applyNumberFormat="1" applyFont="1" applyFill="1" applyBorder="1" applyAlignment="1">
      <alignment vertical="top"/>
    </xf>
    <xf numFmtId="4" fontId="11" fillId="0" borderId="11" xfId="0" applyNumberFormat="1" applyFont="1" applyFill="1" applyBorder="1" applyAlignment="1">
      <alignment vertical="top"/>
    </xf>
    <xf numFmtId="0" fontId="3" fillId="0" borderId="11" xfId="0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center" vertical="top" wrapText="1"/>
    </xf>
    <xf numFmtId="2" fontId="3" fillId="0" borderId="12" xfId="16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/>
    </xf>
    <xf numFmtId="4" fontId="19" fillId="0" borderId="3" xfId="0" applyNumberFormat="1" applyFont="1" applyFill="1" applyBorder="1" applyAlignment="1">
      <alignment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left" vertical="center" wrapText="1"/>
    </xf>
    <xf numFmtId="4" fontId="3" fillId="0" borderId="3" xfId="14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Fill="1" applyBorder="1"/>
    <xf numFmtId="1" fontId="3" fillId="0" borderId="3" xfId="0" applyNumberFormat="1" applyFont="1" applyFill="1" applyBorder="1" applyAlignment="1">
      <alignment horizontal="center" vertical="center"/>
    </xf>
    <xf numFmtId="4" fontId="19" fillId="0" borderId="3" xfId="0" applyNumberFormat="1" applyFont="1" applyFill="1" applyBorder="1" applyAlignment="1">
      <alignment horizontal="right" vertical="center"/>
    </xf>
    <xf numFmtId="165" fontId="3" fillId="0" borderId="14" xfId="14" applyNumberFormat="1" applyFont="1" applyFill="1" applyBorder="1" applyAlignment="1" applyProtection="1">
      <alignment horizontal="right" vertical="center"/>
      <protection hidden="1"/>
    </xf>
    <xf numFmtId="4" fontId="3" fillId="0" borderId="3" xfId="14" applyNumberFormat="1" applyFont="1" applyFill="1" applyBorder="1" applyAlignment="1">
      <alignment vertical="center"/>
    </xf>
    <xf numFmtId="4" fontId="3" fillId="0" borderId="3" xfId="14" applyNumberFormat="1" applyFont="1" applyFill="1" applyBorder="1" applyAlignment="1" applyProtection="1">
      <alignment vertical="center"/>
      <protection hidden="1"/>
    </xf>
    <xf numFmtId="4" fontId="3" fillId="0" borderId="3" xfId="15" applyNumberFormat="1" applyFont="1" applyFill="1" applyBorder="1" applyAlignment="1" applyProtection="1">
      <alignment vertical="center"/>
      <protection hidden="1"/>
    </xf>
    <xf numFmtId="0" fontId="3" fillId="0" borderId="3" xfId="14" applyNumberFormat="1" applyFont="1" applyFill="1" applyBorder="1" applyAlignment="1" applyProtection="1">
      <alignment horizontal="center" vertical="center"/>
      <protection hidden="1"/>
    </xf>
    <xf numFmtId="0" fontId="3" fillId="0" borderId="3" xfId="14" applyNumberFormat="1" applyFont="1" applyFill="1" applyBorder="1" applyAlignment="1" applyProtection="1">
      <alignment horizontal="left" vertical="center" wrapText="1"/>
      <protection hidden="1"/>
    </xf>
    <xf numFmtId="167" fontId="3" fillId="0" borderId="14" xfId="14" applyNumberFormat="1" applyFont="1" applyFill="1" applyBorder="1" applyAlignment="1" applyProtection="1">
      <alignment horizontal="center" vertical="center"/>
      <protection hidden="1"/>
    </xf>
    <xf numFmtId="165" fontId="3" fillId="0" borderId="3" xfId="14" applyNumberFormat="1" applyFont="1" applyFill="1" applyBorder="1" applyAlignment="1" applyProtection="1">
      <alignment horizontal="right" vertical="center"/>
      <protection hidden="1"/>
    </xf>
    <xf numFmtId="165" fontId="3" fillId="0" borderId="3" xfId="14" applyNumberFormat="1" applyFont="1" applyFill="1" applyBorder="1" applyAlignment="1" applyProtection="1">
      <alignment vertical="center"/>
      <protection hidden="1"/>
    </xf>
    <xf numFmtId="0" fontId="3" fillId="0" borderId="14" xfId="14" applyNumberFormat="1" applyFont="1" applyFill="1" applyBorder="1" applyAlignment="1" applyProtection="1">
      <alignment horizontal="left" vertical="top" wrapText="1"/>
      <protection hidden="1"/>
    </xf>
    <xf numFmtId="0" fontId="3" fillId="0" borderId="14" xfId="14" applyNumberFormat="1" applyFont="1" applyFill="1" applyBorder="1" applyAlignment="1" applyProtection="1">
      <alignment horizontal="center" vertical="center"/>
      <protection hidden="1"/>
    </xf>
    <xf numFmtId="166" fontId="3" fillId="0" borderId="3" xfId="14" applyNumberFormat="1" applyFont="1" applyFill="1" applyBorder="1" applyAlignment="1" applyProtection="1">
      <alignment horizontal="right" vertical="center"/>
      <protection hidden="1"/>
    </xf>
    <xf numFmtId="0" fontId="17" fillId="0" borderId="0" xfId="14"/>
    <xf numFmtId="0" fontId="3" fillId="0" borderId="3" xfId="14" applyNumberFormat="1" applyFont="1" applyFill="1" applyBorder="1" applyAlignment="1" applyProtection="1">
      <alignment horizontal="left" vertical="top" wrapText="1"/>
      <protection hidden="1"/>
    </xf>
    <xf numFmtId="4" fontId="3" fillId="0" borderId="3" xfId="14" applyNumberFormat="1" applyFont="1" applyBorder="1" applyAlignment="1" applyProtection="1">
      <alignment vertical="center"/>
      <protection hidden="1"/>
    </xf>
    <xf numFmtId="4" fontId="1" fillId="0" borderId="3" xfId="0" applyNumberFormat="1" applyFont="1" applyFill="1" applyBorder="1" applyAlignment="1">
      <alignment vertical="center"/>
    </xf>
    <xf numFmtId="0" fontId="18" fillId="12" borderId="0" xfId="0" applyFont="1" applyFill="1" applyBorder="1" applyAlignment="1">
      <alignment horizontal="center" vertical="top"/>
    </xf>
    <xf numFmtId="0" fontId="4" fillId="12" borderId="0" xfId="0" applyFont="1" applyFill="1" applyBorder="1" applyAlignment="1">
      <alignment horizontal="right" vertical="top" wrapText="1"/>
    </xf>
    <xf numFmtId="0" fontId="3" fillId="12" borderId="13" xfId="0" applyFont="1" applyFill="1" applyBorder="1" applyAlignment="1">
      <alignment horizontal="center" vertical="center" wrapText="1"/>
    </xf>
    <xf numFmtId="164" fontId="3" fillId="12" borderId="3" xfId="0" applyNumberFormat="1" applyFont="1" applyFill="1" applyBorder="1" applyAlignment="1">
      <alignment horizontal="right" vertical="center"/>
    </xf>
    <xf numFmtId="0" fontId="3" fillId="12" borderId="0" xfId="0" applyFont="1" applyFill="1"/>
    <xf numFmtId="4" fontId="24" fillId="0" borderId="0" xfId="28" applyNumberFormat="1" applyFont="1" applyFill="1" applyAlignment="1">
      <alignment horizontal="right" vertical="center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4" fillId="0" borderId="12" xfId="16" applyFont="1" applyFill="1" applyBorder="1" applyAlignment="1">
      <alignment horizontal="center" vertical="center" wrapText="1"/>
    </xf>
    <xf numFmtId="0" fontId="4" fillId="0" borderId="16" xfId="16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49" fontId="21" fillId="0" borderId="14" xfId="0" applyNumberFormat="1" applyFont="1" applyFill="1" applyBorder="1" applyAlignment="1">
      <alignment horizontal="left" vertical="top"/>
    </xf>
    <xf numFmtId="49" fontId="21" fillId="0" borderId="15" xfId="0" applyNumberFormat="1" applyFont="1" applyFill="1" applyBorder="1" applyAlignment="1">
      <alignment horizontal="left" vertical="top"/>
    </xf>
    <xf numFmtId="49" fontId="21" fillId="0" borderId="13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center" vertical="top"/>
    </xf>
    <xf numFmtId="0" fontId="4" fillId="0" borderId="3" xfId="16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>
      <alignment horizontal="center" vertical="top" wrapText="1"/>
    </xf>
    <xf numFmtId="0" fontId="24" fillId="0" borderId="0" xfId="29" applyFont="1" applyFill="1" applyAlignment="1">
      <alignment horizontal="right"/>
    </xf>
    <xf numFmtId="4" fontId="24" fillId="0" borderId="0" xfId="28" applyNumberFormat="1" applyFont="1" applyFill="1" applyAlignment="1">
      <alignment horizontal="right" vertical="center"/>
    </xf>
    <xf numFmtId="0" fontId="1" fillId="0" borderId="14" xfId="14" applyNumberFormat="1" applyFont="1" applyFill="1" applyBorder="1" applyAlignment="1" applyProtection="1">
      <alignment horizontal="left" vertical="top" wrapText="1"/>
      <protection hidden="1"/>
    </xf>
    <xf numFmtId="0" fontId="1" fillId="0" borderId="3" xfId="0" applyNumberFormat="1" applyFont="1" applyFill="1" applyBorder="1" applyAlignment="1">
      <alignment vertical="center" wrapText="1"/>
    </xf>
  </cellXfs>
  <cellStyles count="30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_tmp" xfId="14"/>
    <cellStyle name="Обычный_tmp_Приложение 1" xfId="15"/>
    <cellStyle name="Обычный_Лист1" xfId="16"/>
    <cellStyle name="Обычный_Приложения 2005" xfId="29"/>
    <cellStyle name="Обычный_СВОД (поправки к проекту)" xfId="17"/>
    <cellStyle name="Отдельная ячейка" xfId="18"/>
    <cellStyle name="Отдельная ячейка - константа" xfId="19"/>
    <cellStyle name="Отдельная ячейка - константа [печать]" xfId="20"/>
    <cellStyle name="Отдельная ячейка [печать]" xfId="21"/>
    <cellStyle name="Отдельная ячейка-результат" xfId="22"/>
    <cellStyle name="Отдельная ячейка-результат [печать]" xfId="23"/>
    <cellStyle name="Свойства элементов измерения" xfId="24"/>
    <cellStyle name="Свойства элементов измерения [печать]" xfId="25"/>
    <cellStyle name="Финансовый" xfId="28" builtinId="3"/>
    <cellStyle name="Элементы осей" xfId="26"/>
    <cellStyle name="Элементы осей [печать]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opLeftCell="A14" zoomScale="90" workbookViewId="0">
      <selection activeCell="B34" sqref="B34:H34"/>
    </sheetView>
  </sheetViews>
  <sheetFormatPr defaultRowHeight="15.75" outlineLevelRow="1" outlineLevelCol="1" x14ac:dyDescent="0.25"/>
  <cols>
    <col min="1" max="1" width="44.375" style="1" customWidth="1"/>
    <col min="2" max="2" width="12.625" style="58" customWidth="1"/>
    <col min="3" max="4" width="12.625" style="58" hidden="1" customWidth="1" outlineLevel="1"/>
    <col min="5" max="5" width="12.625" style="58" customWidth="1" collapsed="1"/>
    <col min="6" max="7" width="12.625" style="58" hidden="1" customWidth="1" outlineLevel="1"/>
    <col min="8" max="8" width="12.625" style="58" customWidth="1" collapsed="1"/>
    <col min="9" max="10" width="12.625" style="1" hidden="1" customWidth="1" outlineLevel="1"/>
    <col min="11" max="11" width="3" style="1" customWidth="1" collapsed="1"/>
    <col min="12" max="16384" width="9" style="1"/>
  </cols>
  <sheetData>
    <row r="1" spans="1:11" ht="18.75" customHeight="1" x14ac:dyDescent="0.25">
      <c r="A1" s="99" t="s">
        <v>98</v>
      </c>
      <c r="B1" s="99"/>
      <c r="C1" s="99"/>
      <c r="D1" s="99"/>
      <c r="E1" s="99"/>
      <c r="F1" s="99"/>
      <c r="G1" s="99"/>
      <c r="H1" s="99"/>
      <c r="I1" s="99"/>
      <c r="J1" s="99"/>
    </row>
    <row r="2" spans="1:11" ht="11.25" customHeight="1" x14ac:dyDescent="0.25">
      <c r="A2" s="26"/>
      <c r="B2" s="44"/>
      <c r="C2" s="44"/>
      <c r="D2" s="44"/>
      <c r="E2" s="44"/>
      <c r="F2" s="44"/>
      <c r="G2" s="44"/>
      <c r="H2" s="44"/>
      <c r="I2" s="26"/>
      <c r="J2" s="26"/>
    </row>
    <row r="3" spans="1:11" s="3" customFormat="1" x14ac:dyDescent="0.25">
      <c r="B3" s="8"/>
      <c r="C3" s="45"/>
      <c r="D3" s="8"/>
      <c r="E3" s="45"/>
      <c r="F3" s="45"/>
      <c r="G3" s="45"/>
      <c r="H3" s="46" t="s">
        <v>105</v>
      </c>
    </row>
    <row r="4" spans="1:11" s="5" customFormat="1" ht="48.75" customHeight="1" x14ac:dyDescent="0.25">
      <c r="A4" s="100" t="s">
        <v>72</v>
      </c>
      <c r="B4" s="102" t="s">
        <v>99</v>
      </c>
      <c r="C4" s="103"/>
      <c r="D4" s="104"/>
      <c r="E4" s="102" t="s">
        <v>171</v>
      </c>
      <c r="F4" s="103"/>
      <c r="G4" s="104"/>
      <c r="H4" s="96" t="s">
        <v>102</v>
      </c>
      <c r="I4" s="97"/>
      <c r="J4" s="98"/>
      <c r="K4" s="40"/>
    </row>
    <row r="5" spans="1:11" s="5" customFormat="1" ht="51" customHeight="1" x14ac:dyDescent="0.25">
      <c r="A5" s="101"/>
      <c r="B5" s="47" t="s">
        <v>61</v>
      </c>
      <c r="C5" s="47" t="s">
        <v>18</v>
      </c>
      <c r="D5" s="47" t="s">
        <v>185</v>
      </c>
      <c r="E5" s="47" t="s">
        <v>61</v>
      </c>
      <c r="F5" s="47" t="s">
        <v>18</v>
      </c>
      <c r="G5" s="47" t="s">
        <v>185</v>
      </c>
      <c r="H5" s="47" t="s">
        <v>61</v>
      </c>
      <c r="I5" s="29" t="s">
        <v>18</v>
      </c>
      <c r="J5" s="29" t="s">
        <v>185</v>
      </c>
      <c r="K5" s="40"/>
    </row>
    <row r="6" spans="1:11" x14ac:dyDescent="0.25">
      <c r="A6" s="9" t="s">
        <v>46</v>
      </c>
      <c r="B6" s="48" t="e">
        <f t="shared" ref="B6:J6" si="0">B7+B16</f>
        <v>#REF!</v>
      </c>
      <c r="C6" s="48" t="e">
        <f t="shared" si="0"/>
        <v>#REF!</v>
      </c>
      <c r="D6" s="48" t="e">
        <f t="shared" si="0"/>
        <v>#REF!</v>
      </c>
      <c r="E6" s="48" t="e">
        <f t="shared" si="0"/>
        <v>#REF!</v>
      </c>
      <c r="F6" s="48" t="e">
        <f t="shared" si="0"/>
        <v>#REF!</v>
      </c>
      <c r="G6" s="48" t="e">
        <f t="shared" si="0"/>
        <v>#REF!</v>
      </c>
      <c r="H6" s="48" t="e">
        <f t="shared" si="0"/>
        <v>#REF!</v>
      </c>
      <c r="I6" s="30" t="e">
        <f t="shared" si="0"/>
        <v>#REF!</v>
      </c>
      <c r="J6" s="30" t="e">
        <f t="shared" si="0"/>
        <v>#REF!</v>
      </c>
      <c r="K6" s="41"/>
    </row>
    <row r="7" spans="1:11" x14ac:dyDescent="0.25">
      <c r="A7" s="9" t="s">
        <v>52</v>
      </c>
      <c r="B7" s="48" t="e">
        <f t="shared" ref="B7:J7" si="1">SUM(B8:B15)</f>
        <v>#REF!</v>
      </c>
      <c r="C7" s="48" t="e">
        <f t="shared" si="1"/>
        <v>#REF!</v>
      </c>
      <c r="D7" s="48" t="e">
        <f t="shared" si="1"/>
        <v>#REF!</v>
      </c>
      <c r="E7" s="48" t="e">
        <f t="shared" si="1"/>
        <v>#REF!</v>
      </c>
      <c r="F7" s="48" t="e">
        <f t="shared" si="1"/>
        <v>#REF!</v>
      </c>
      <c r="G7" s="48" t="e">
        <f t="shared" si="1"/>
        <v>#REF!</v>
      </c>
      <c r="H7" s="48" t="e">
        <f t="shared" si="1"/>
        <v>#REF!</v>
      </c>
      <c r="I7" s="30" t="e">
        <f t="shared" si="1"/>
        <v>#REF!</v>
      </c>
      <c r="J7" s="30" t="e">
        <f t="shared" si="1"/>
        <v>#REF!</v>
      </c>
      <c r="K7" s="41"/>
    </row>
    <row r="8" spans="1:11" x14ac:dyDescent="0.25">
      <c r="A8" s="10" t="s">
        <v>71</v>
      </c>
      <c r="B8" s="49" t="e">
        <f>'свод (в рублях)'!B7/1000</f>
        <v>#REF!</v>
      </c>
      <c r="C8" s="49" t="e">
        <f>'свод (в рублях)'!C7/1000</f>
        <v>#REF!</v>
      </c>
      <c r="D8" s="49" t="e">
        <f>'свод (в рублях)'!D7/1000</f>
        <v>#REF!</v>
      </c>
      <c r="E8" s="49" t="e">
        <f>'свод (в рублях)'!E7/1000</f>
        <v>#REF!</v>
      </c>
      <c r="F8" s="49" t="e">
        <f>'свод (в рублях)'!F7/1000</f>
        <v>#REF!</v>
      </c>
      <c r="G8" s="49" t="e">
        <f>'свод (в рублях)'!G7/1000</f>
        <v>#REF!</v>
      </c>
      <c r="H8" s="49" t="e">
        <f>'свод (в рублях)'!H7/1000</f>
        <v>#REF!</v>
      </c>
      <c r="I8" s="31" t="e">
        <f>'свод (в рублях)'!I7/1000</f>
        <v>#REF!</v>
      </c>
      <c r="J8" s="31" t="e">
        <f>'свод (в рублях)'!J7/1000</f>
        <v>#REF!</v>
      </c>
      <c r="K8" s="41"/>
    </row>
    <row r="9" spans="1:11" x14ac:dyDescent="0.25">
      <c r="A9" s="11" t="s">
        <v>172</v>
      </c>
      <c r="B9" s="50" t="e">
        <f>'свод (в рублях)'!B8/1000</f>
        <v>#REF!</v>
      </c>
      <c r="C9" s="50" t="e">
        <f>'свод (в рублях)'!C8/1000</f>
        <v>#REF!</v>
      </c>
      <c r="D9" s="50" t="e">
        <f>'свод (в рублях)'!D8/1000</f>
        <v>#REF!</v>
      </c>
      <c r="E9" s="50" t="e">
        <f>'свод (в рублях)'!E8/1000</f>
        <v>#REF!</v>
      </c>
      <c r="F9" s="50" t="e">
        <f>'свод (в рублях)'!F8/1000</f>
        <v>#REF!</v>
      </c>
      <c r="G9" s="50" t="e">
        <f>'свод (в рублях)'!G8/1000</f>
        <v>#REF!</v>
      </c>
      <c r="H9" s="50" t="e">
        <f>'свод (в рублях)'!H8/1000</f>
        <v>#REF!</v>
      </c>
      <c r="I9" s="32" t="e">
        <f>'свод (в рублях)'!I8/1000</f>
        <v>#REF!</v>
      </c>
      <c r="J9" s="32" t="e">
        <f>'свод (в рублях)'!J8/1000</f>
        <v>#REF!</v>
      </c>
      <c r="K9" s="41"/>
    </row>
    <row r="10" spans="1:11" x14ac:dyDescent="0.25">
      <c r="A10" s="11" t="s">
        <v>91</v>
      </c>
      <c r="B10" s="50" t="e">
        <f>'свод (в рублях)'!B9/1000</f>
        <v>#REF!</v>
      </c>
      <c r="C10" s="50" t="e">
        <f>'свод (в рублях)'!C9/1000</f>
        <v>#REF!</v>
      </c>
      <c r="D10" s="50" t="e">
        <f>'свод (в рублях)'!D9/1000</f>
        <v>#REF!</v>
      </c>
      <c r="E10" s="50" t="e">
        <f>'свод (в рублях)'!E9/1000</f>
        <v>#REF!</v>
      </c>
      <c r="F10" s="50" t="e">
        <f>'свод (в рублях)'!F9/1000</f>
        <v>#REF!</v>
      </c>
      <c r="G10" s="50" t="e">
        <f>'свод (в рублях)'!G9/1000</f>
        <v>#REF!</v>
      </c>
      <c r="H10" s="50" t="e">
        <f>'свод (в рублях)'!H9/1000</f>
        <v>#REF!</v>
      </c>
      <c r="I10" s="32" t="e">
        <f>'свод (в рублях)'!I9/1000</f>
        <v>#REF!</v>
      </c>
      <c r="J10" s="32" t="e">
        <f>'свод (в рублях)'!J9/1000</f>
        <v>#REF!</v>
      </c>
      <c r="K10" s="41"/>
    </row>
    <row r="11" spans="1:11" x14ac:dyDescent="0.25">
      <c r="A11" s="11" t="s">
        <v>100</v>
      </c>
      <c r="B11" s="50">
        <f>'свод (в рублях)'!B10/1000</f>
        <v>0</v>
      </c>
      <c r="C11" s="50">
        <f>'свод (в рублях)'!C10/1000</f>
        <v>0</v>
      </c>
      <c r="D11" s="50">
        <f>'свод (в рублях)'!D10/1000</f>
        <v>0</v>
      </c>
      <c r="E11" s="50">
        <f>'свод (в рублях)'!E10/1000</f>
        <v>0</v>
      </c>
      <c r="F11" s="50">
        <f>'свод (в рублях)'!F10/1000</f>
        <v>0</v>
      </c>
      <c r="G11" s="50">
        <f>'свод (в рублях)'!G10/1000</f>
        <v>0</v>
      </c>
      <c r="H11" s="50">
        <f>'свод (в рублях)'!H10/1000</f>
        <v>0</v>
      </c>
      <c r="I11" s="32">
        <f>'свод (в рублях)'!I10/1000</f>
        <v>0</v>
      </c>
      <c r="J11" s="32">
        <f>'свод (в рублях)'!J10/1000</f>
        <v>0</v>
      </c>
      <c r="K11" s="41"/>
    </row>
    <row r="12" spans="1:11" x14ac:dyDescent="0.25">
      <c r="A12" s="11" t="s">
        <v>54</v>
      </c>
      <c r="B12" s="50" t="e">
        <f>'свод (в рублях)'!B11/1000</f>
        <v>#REF!</v>
      </c>
      <c r="C12" s="50" t="e">
        <f>'свод (в рублях)'!C11/1000</f>
        <v>#REF!</v>
      </c>
      <c r="D12" s="50" t="e">
        <f>'свод (в рублях)'!D11/1000</f>
        <v>#REF!</v>
      </c>
      <c r="E12" s="50" t="e">
        <f>'свод (в рублях)'!E11/1000</f>
        <v>#REF!</v>
      </c>
      <c r="F12" s="50" t="e">
        <f>'свод (в рублях)'!F11/1000</f>
        <v>#REF!</v>
      </c>
      <c r="G12" s="50" t="e">
        <f>'свод (в рублях)'!G11/1000</f>
        <v>#REF!</v>
      </c>
      <c r="H12" s="50" t="e">
        <f>'свод (в рублях)'!H11/1000</f>
        <v>#REF!</v>
      </c>
      <c r="I12" s="32" t="e">
        <f>'свод (в рублях)'!I11/1000</f>
        <v>#REF!</v>
      </c>
      <c r="J12" s="32" t="e">
        <f>'свод (в рублях)'!J11/1000</f>
        <v>#REF!</v>
      </c>
      <c r="K12" s="41"/>
    </row>
    <row r="13" spans="1:11" x14ac:dyDescent="0.25">
      <c r="A13" s="11" t="s">
        <v>56</v>
      </c>
      <c r="B13" s="50" t="e">
        <f>'свод (в рублях)'!B12/1000</f>
        <v>#REF!</v>
      </c>
      <c r="C13" s="50" t="e">
        <f>'свод (в рублях)'!C12/1000</f>
        <v>#REF!</v>
      </c>
      <c r="D13" s="50" t="e">
        <f>'свод (в рублях)'!D12/1000</f>
        <v>#REF!</v>
      </c>
      <c r="E13" s="50" t="e">
        <f>'свод (в рублях)'!E12/1000</f>
        <v>#REF!</v>
      </c>
      <c r="F13" s="50" t="e">
        <f>'свод (в рублях)'!F12/1000</f>
        <v>#REF!</v>
      </c>
      <c r="G13" s="50" t="e">
        <f>'свод (в рублях)'!G12/1000</f>
        <v>#REF!</v>
      </c>
      <c r="H13" s="50" t="e">
        <f>'свод (в рублях)'!H12/1000</f>
        <v>#REF!</v>
      </c>
      <c r="I13" s="32" t="e">
        <f>'свод (в рублях)'!I12/1000</f>
        <v>#REF!</v>
      </c>
      <c r="J13" s="32" t="e">
        <f>'свод (в рублях)'!J12/1000</f>
        <v>#REF!</v>
      </c>
      <c r="K13" s="41"/>
    </row>
    <row r="14" spans="1:11" x14ac:dyDescent="0.25">
      <c r="A14" s="11" t="s">
        <v>142</v>
      </c>
      <c r="B14" s="50" t="e">
        <f>'свод (в рублях)'!B13/1000</f>
        <v>#REF!</v>
      </c>
      <c r="C14" s="50" t="e">
        <f>'свод (в рублях)'!C13/1000</f>
        <v>#REF!</v>
      </c>
      <c r="D14" s="50" t="e">
        <f>'свод (в рублях)'!D13/1000</f>
        <v>#REF!</v>
      </c>
      <c r="E14" s="50" t="e">
        <f>'свод (в рублях)'!E13/1000</f>
        <v>#REF!</v>
      </c>
      <c r="F14" s="50" t="e">
        <f>'свод (в рублях)'!F13/1000</f>
        <v>#REF!</v>
      </c>
      <c r="G14" s="50" t="e">
        <f>'свод (в рублях)'!G13/1000</f>
        <v>#REF!</v>
      </c>
      <c r="H14" s="50" t="e">
        <f>'свод (в рублях)'!H13/1000</f>
        <v>#REF!</v>
      </c>
      <c r="I14" s="32" t="e">
        <f>'свод (в рублях)'!I13/1000</f>
        <v>#REF!</v>
      </c>
      <c r="J14" s="32" t="e">
        <f>'свод (в рублях)'!J13/1000</f>
        <v>#REF!</v>
      </c>
      <c r="K14" s="41"/>
    </row>
    <row r="15" spans="1:11" x14ac:dyDescent="0.25">
      <c r="A15" s="11" t="s">
        <v>173</v>
      </c>
      <c r="B15" s="50" t="e">
        <f>'свод (в рублях)'!B14/1000</f>
        <v>#REF!</v>
      </c>
      <c r="C15" s="50" t="e">
        <f>'свод (в рублях)'!C14/1000</f>
        <v>#REF!</v>
      </c>
      <c r="D15" s="50" t="e">
        <f>'свод (в рублях)'!D14/1000</f>
        <v>#REF!</v>
      </c>
      <c r="E15" s="50" t="e">
        <f>'свод (в рублях)'!E14/1000</f>
        <v>#REF!</v>
      </c>
      <c r="F15" s="50" t="e">
        <f>'свод (в рублях)'!F14/1000</f>
        <v>#REF!</v>
      </c>
      <c r="G15" s="50" t="e">
        <f>'свод (в рублях)'!G14/1000</f>
        <v>#REF!</v>
      </c>
      <c r="H15" s="50" t="e">
        <f>'свод (в рублях)'!H14/1000</f>
        <v>#REF!</v>
      </c>
      <c r="I15" s="32" t="e">
        <f>'свод (в рублях)'!I14/1000</f>
        <v>#REF!</v>
      </c>
      <c r="J15" s="32" t="e">
        <f>'свод (в рублях)'!J14/1000</f>
        <v>#REF!</v>
      </c>
      <c r="K15" s="41"/>
    </row>
    <row r="16" spans="1:11" x14ac:dyDescent="0.25">
      <c r="A16" s="9" t="s">
        <v>53</v>
      </c>
      <c r="B16" s="48" t="e">
        <f t="shared" ref="B16:J16" si="2">SUM(B17:B31)</f>
        <v>#REF!</v>
      </c>
      <c r="C16" s="48" t="e">
        <f t="shared" si="2"/>
        <v>#REF!</v>
      </c>
      <c r="D16" s="48" t="e">
        <f t="shared" si="2"/>
        <v>#REF!</v>
      </c>
      <c r="E16" s="48" t="e">
        <f t="shared" si="2"/>
        <v>#REF!</v>
      </c>
      <c r="F16" s="48" t="e">
        <f t="shared" si="2"/>
        <v>#REF!</v>
      </c>
      <c r="G16" s="48" t="e">
        <f t="shared" si="2"/>
        <v>#REF!</v>
      </c>
      <c r="H16" s="48" t="e">
        <f t="shared" si="2"/>
        <v>#REF!</v>
      </c>
      <c r="I16" s="30" t="e">
        <f t="shared" si="2"/>
        <v>#REF!</v>
      </c>
      <c r="J16" s="30" t="e">
        <f t="shared" si="2"/>
        <v>#REF!</v>
      </c>
      <c r="K16" s="41"/>
    </row>
    <row r="17" spans="1:11" x14ac:dyDescent="0.25">
      <c r="A17" s="12" t="s">
        <v>174</v>
      </c>
      <c r="B17" s="51" t="e">
        <f>'свод (в рублях)'!B16/1000</f>
        <v>#REF!</v>
      </c>
      <c r="C17" s="51" t="e">
        <f>'свод (в рублях)'!C16/1000</f>
        <v>#REF!</v>
      </c>
      <c r="D17" s="51" t="e">
        <f>'свод (в рублях)'!D16/1000</f>
        <v>#REF!</v>
      </c>
      <c r="E17" s="51" t="e">
        <f>'свод (в рублях)'!E16/1000</f>
        <v>#REF!</v>
      </c>
      <c r="F17" s="51" t="e">
        <f>'свод (в рублях)'!F16/1000</f>
        <v>#REF!</v>
      </c>
      <c r="G17" s="51" t="e">
        <f>'свод (в рублях)'!G16/1000</f>
        <v>#REF!</v>
      </c>
      <c r="H17" s="51" t="e">
        <f>'свод (в рублях)'!H16/1000</f>
        <v>#REF!</v>
      </c>
      <c r="I17" s="33" t="e">
        <f>'свод (в рублях)'!I16/1000</f>
        <v>#REF!</v>
      </c>
      <c r="J17" s="33" t="e">
        <f>'свод (в рублях)'!J16/1000</f>
        <v>#REF!</v>
      </c>
      <c r="K17" s="41"/>
    </row>
    <row r="18" spans="1:11" x14ac:dyDescent="0.25">
      <c r="A18" s="11" t="s">
        <v>175</v>
      </c>
      <c r="B18" s="50" t="e">
        <f>'свод (в рублях)'!B17/1000</f>
        <v>#REF!</v>
      </c>
      <c r="C18" s="50" t="e">
        <f>'свод (в рублях)'!C17/1000</f>
        <v>#REF!</v>
      </c>
      <c r="D18" s="50" t="e">
        <f>'свод (в рублях)'!D17/1000</f>
        <v>#REF!</v>
      </c>
      <c r="E18" s="50" t="e">
        <f>'свод (в рублях)'!E17/1000</f>
        <v>#REF!</v>
      </c>
      <c r="F18" s="50" t="e">
        <f>'свод (в рублях)'!F17/1000</f>
        <v>#REF!</v>
      </c>
      <c r="G18" s="50" t="e">
        <f>'свод (в рублях)'!G17/1000</f>
        <v>#REF!</v>
      </c>
      <c r="H18" s="50" t="e">
        <f>'свод (в рублях)'!H17/1000</f>
        <v>#REF!</v>
      </c>
      <c r="I18" s="32" t="e">
        <f>'свод (в рублях)'!I17/1000</f>
        <v>#REF!</v>
      </c>
      <c r="J18" s="32" t="e">
        <f>'свод (в рублях)'!J17/1000</f>
        <v>#REF!</v>
      </c>
      <c r="K18" s="41"/>
    </row>
    <row r="19" spans="1:11" x14ac:dyDescent="0.25">
      <c r="A19" s="11" t="s">
        <v>118</v>
      </c>
      <c r="B19" s="50" t="e">
        <f>'свод (в рублях)'!B18/1000</f>
        <v>#REF!</v>
      </c>
      <c r="C19" s="50" t="e">
        <f>'свод (в рублях)'!C18/1000</f>
        <v>#REF!</v>
      </c>
      <c r="D19" s="50" t="e">
        <f>'свод (в рублях)'!D18/1000</f>
        <v>#REF!</v>
      </c>
      <c r="E19" s="50" t="e">
        <f>'свод (в рублях)'!E18/1000</f>
        <v>#REF!</v>
      </c>
      <c r="F19" s="50" t="e">
        <f>'свод (в рублях)'!F18/1000</f>
        <v>#REF!</v>
      </c>
      <c r="G19" s="50" t="e">
        <f>'свод (в рублях)'!G18/1000</f>
        <v>#REF!</v>
      </c>
      <c r="H19" s="50" t="e">
        <f>'свод (в рублях)'!H18/1000</f>
        <v>#REF!</v>
      </c>
      <c r="I19" s="32" t="e">
        <f>'свод (в рублях)'!I18/1000</f>
        <v>#REF!</v>
      </c>
      <c r="J19" s="32" t="e">
        <f>'свод (в рублях)'!J18/1000</f>
        <v>#REF!</v>
      </c>
      <c r="K19" s="41"/>
    </row>
    <row r="20" spans="1:11" x14ac:dyDescent="0.25">
      <c r="A20" s="11" t="s">
        <v>176</v>
      </c>
      <c r="B20" s="50" t="e">
        <f>'свод (в рублях)'!B19/1000</f>
        <v>#REF!</v>
      </c>
      <c r="C20" s="50" t="e">
        <f>'свод (в рублях)'!C19/1000</f>
        <v>#REF!</v>
      </c>
      <c r="D20" s="50" t="e">
        <f>'свод (в рублях)'!D19/1000</f>
        <v>#REF!</v>
      </c>
      <c r="E20" s="50" t="e">
        <f>'свод (в рублях)'!E19/1000</f>
        <v>#REF!</v>
      </c>
      <c r="F20" s="50" t="e">
        <f>'свод (в рублях)'!F19/1000</f>
        <v>#REF!</v>
      </c>
      <c r="G20" s="50" t="e">
        <f>'свод (в рублях)'!G19/1000</f>
        <v>#REF!</v>
      </c>
      <c r="H20" s="50" t="e">
        <f>'свод (в рублях)'!H19/1000</f>
        <v>#REF!</v>
      </c>
      <c r="I20" s="32" t="e">
        <f>'свод (в рублях)'!I19/1000</f>
        <v>#REF!</v>
      </c>
      <c r="J20" s="32" t="e">
        <f>'свод (в рублях)'!J19/1000</f>
        <v>#REF!</v>
      </c>
      <c r="K20" s="41"/>
    </row>
    <row r="21" spans="1:11" x14ac:dyDescent="0.25">
      <c r="A21" s="11" t="s">
        <v>177</v>
      </c>
      <c r="B21" s="50" t="e">
        <f>'свод (в рублях)'!B20/1000</f>
        <v>#REF!</v>
      </c>
      <c r="C21" s="50" t="e">
        <f>'свод (в рублях)'!C20/1000</f>
        <v>#REF!</v>
      </c>
      <c r="D21" s="50" t="e">
        <f>'свод (в рублях)'!D20/1000</f>
        <v>#REF!</v>
      </c>
      <c r="E21" s="50" t="e">
        <f>'свод (в рублях)'!E20/1000</f>
        <v>#REF!</v>
      </c>
      <c r="F21" s="50" t="e">
        <f>'свод (в рублях)'!F20/1000</f>
        <v>#REF!</v>
      </c>
      <c r="G21" s="50" t="e">
        <f>'свод (в рублях)'!G20/1000</f>
        <v>#REF!</v>
      </c>
      <c r="H21" s="50" t="e">
        <f>'свод (в рублях)'!H20/1000</f>
        <v>#REF!</v>
      </c>
      <c r="I21" s="32" t="e">
        <f>'свод (в рублях)'!I20/1000</f>
        <v>#REF!</v>
      </c>
      <c r="J21" s="32" t="e">
        <f>'свод (в рублях)'!J20/1000</f>
        <v>#REF!</v>
      </c>
      <c r="K21" s="41"/>
    </row>
    <row r="22" spans="1:11" x14ac:dyDescent="0.25">
      <c r="A22" s="11" t="s">
        <v>41</v>
      </c>
      <c r="B22" s="50" t="e">
        <f>'свод (в рублях)'!B21/1000</f>
        <v>#REF!</v>
      </c>
      <c r="C22" s="50" t="e">
        <f>'свод (в рублях)'!C21/1000</f>
        <v>#REF!</v>
      </c>
      <c r="D22" s="50" t="e">
        <f>'свод (в рублях)'!D21/1000</f>
        <v>#REF!</v>
      </c>
      <c r="E22" s="50" t="e">
        <f>'свод (в рублях)'!E21/1000</f>
        <v>#REF!</v>
      </c>
      <c r="F22" s="50" t="e">
        <f>'свод (в рублях)'!F21/1000</f>
        <v>#REF!</v>
      </c>
      <c r="G22" s="50" t="e">
        <f>'свод (в рублях)'!G21/1000</f>
        <v>#REF!</v>
      </c>
      <c r="H22" s="50" t="e">
        <f>'свод (в рублях)'!H21/1000</f>
        <v>#REF!</v>
      </c>
      <c r="I22" s="32" t="e">
        <f>'свод (в рублях)'!I21/1000</f>
        <v>#REF!</v>
      </c>
      <c r="J22" s="32" t="e">
        <f>'свод (в рублях)'!J21/1000</f>
        <v>#REF!</v>
      </c>
      <c r="K22" s="41"/>
    </row>
    <row r="23" spans="1:11" x14ac:dyDescent="0.25">
      <c r="A23" s="11" t="s">
        <v>103</v>
      </c>
      <c r="B23" s="50" t="e">
        <f>'свод (в рублях)'!B22/1000</f>
        <v>#REF!</v>
      </c>
      <c r="C23" s="50" t="e">
        <f>'свод (в рублях)'!C22/1000</f>
        <v>#REF!</v>
      </c>
      <c r="D23" s="50" t="e">
        <f>'свод (в рублях)'!D22/1000</f>
        <v>#REF!</v>
      </c>
      <c r="E23" s="50" t="e">
        <f>'свод (в рублях)'!E22/1000</f>
        <v>#REF!</v>
      </c>
      <c r="F23" s="50" t="e">
        <f>'свод (в рублях)'!F22/1000</f>
        <v>#REF!</v>
      </c>
      <c r="G23" s="50" t="e">
        <f>'свод (в рублях)'!G22/1000</f>
        <v>#REF!</v>
      </c>
      <c r="H23" s="50" t="e">
        <f>'свод (в рублях)'!H22/1000</f>
        <v>#REF!</v>
      </c>
      <c r="I23" s="32" t="e">
        <f>'свод (в рублях)'!I22/1000</f>
        <v>#REF!</v>
      </c>
      <c r="J23" s="32" t="e">
        <f>'свод (в рублях)'!J22/1000</f>
        <v>#REF!</v>
      </c>
      <c r="K23" s="41"/>
    </row>
    <row r="24" spans="1:11" x14ac:dyDescent="0.25">
      <c r="A24" s="11" t="s">
        <v>24</v>
      </c>
      <c r="B24" s="50" t="e">
        <f>'свод (в рублях)'!B23/1000</f>
        <v>#REF!</v>
      </c>
      <c r="C24" s="50" t="e">
        <f>'свод (в рублях)'!C23/1000</f>
        <v>#REF!</v>
      </c>
      <c r="D24" s="50" t="e">
        <f>'свод (в рублях)'!D23/1000</f>
        <v>#REF!</v>
      </c>
      <c r="E24" s="50" t="e">
        <f>'свод (в рублях)'!E23/1000</f>
        <v>#REF!</v>
      </c>
      <c r="F24" s="50" t="e">
        <f>'свод (в рублях)'!F23/1000</f>
        <v>#REF!</v>
      </c>
      <c r="G24" s="50" t="e">
        <f>'свод (в рублях)'!G23/1000</f>
        <v>#REF!</v>
      </c>
      <c r="H24" s="50" t="e">
        <f>'свод (в рублях)'!H23/1000</f>
        <v>#REF!</v>
      </c>
      <c r="I24" s="32" t="e">
        <f>'свод (в рублях)'!I23/1000</f>
        <v>#REF!</v>
      </c>
      <c r="J24" s="32" t="e">
        <f>'свод (в рублях)'!J23/1000</f>
        <v>#REF!</v>
      </c>
      <c r="K24" s="41"/>
    </row>
    <row r="25" spans="1:11" x14ac:dyDescent="0.25">
      <c r="A25" s="11" t="s">
        <v>82</v>
      </c>
      <c r="B25" s="50" t="e">
        <f>'свод (в рублях)'!B24/1000</f>
        <v>#REF!</v>
      </c>
      <c r="C25" s="50" t="e">
        <f>'свод (в рублях)'!C24/1000</f>
        <v>#REF!</v>
      </c>
      <c r="D25" s="50" t="e">
        <f>'свод (в рублях)'!D24/1000</f>
        <v>#REF!</v>
      </c>
      <c r="E25" s="50" t="e">
        <f>'свод (в рублях)'!E24/1000</f>
        <v>#REF!</v>
      </c>
      <c r="F25" s="50" t="e">
        <f>'свод (в рублях)'!F24/1000</f>
        <v>#REF!</v>
      </c>
      <c r="G25" s="50" t="e">
        <f>'свод (в рублях)'!G24/1000</f>
        <v>#REF!</v>
      </c>
      <c r="H25" s="50" t="e">
        <f>'свод (в рублях)'!H24/1000</f>
        <v>#REF!</v>
      </c>
      <c r="I25" s="32" t="e">
        <f>'свод (в рублях)'!I24/1000</f>
        <v>#REF!</v>
      </c>
      <c r="J25" s="32" t="e">
        <f>'свод (в рублях)'!J24/1000</f>
        <v>#REF!</v>
      </c>
      <c r="K25" s="41"/>
    </row>
    <row r="26" spans="1:11" x14ac:dyDescent="0.25">
      <c r="A26" s="11" t="s">
        <v>13</v>
      </c>
      <c r="B26" s="50" t="e">
        <f>'свод (в рублях)'!B25/1000</f>
        <v>#REF!</v>
      </c>
      <c r="C26" s="50" t="e">
        <f>'свод (в рублях)'!C25/1000</f>
        <v>#REF!</v>
      </c>
      <c r="D26" s="50" t="e">
        <f>'свод (в рублях)'!D25/1000</f>
        <v>#REF!</v>
      </c>
      <c r="E26" s="50" t="e">
        <f>'свод (в рублях)'!E25/1000</f>
        <v>#REF!</v>
      </c>
      <c r="F26" s="50" t="e">
        <f>'свод (в рублях)'!F25/1000</f>
        <v>#REF!</v>
      </c>
      <c r="G26" s="50" t="e">
        <f>'свод (в рублях)'!G25/1000</f>
        <v>#REF!</v>
      </c>
      <c r="H26" s="50" t="e">
        <f>'свод (в рублях)'!H25/1000</f>
        <v>#REF!</v>
      </c>
      <c r="I26" s="32" t="e">
        <f>'свод (в рублях)'!I25/1000</f>
        <v>#REF!</v>
      </c>
      <c r="J26" s="32" t="e">
        <f>'свод (в рублях)'!J25/1000</f>
        <v>#REF!</v>
      </c>
      <c r="K26" s="41"/>
    </row>
    <row r="27" spans="1:11" x14ac:dyDescent="0.25">
      <c r="A27" s="11" t="s">
        <v>10</v>
      </c>
      <c r="B27" s="50" t="e">
        <f>'свод (в рублях)'!B26/1000</f>
        <v>#REF!</v>
      </c>
      <c r="C27" s="50" t="e">
        <f>'свод (в рублях)'!C26/1000</f>
        <v>#REF!</v>
      </c>
      <c r="D27" s="50" t="e">
        <f>'свод (в рублях)'!D26/1000</f>
        <v>#REF!</v>
      </c>
      <c r="E27" s="50" t="e">
        <f>'свод (в рублях)'!E26/1000</f>
        <v>#REF!</v>
      </c>
      <c r="F27" s="50" t="e">
        <f>'свод (в рублях)'!F26/1000</f>
        <v>#REF!</v>
      </c>
      <c r="G27" s="50" t="e">
        <f>'свод (в рублях)'!G26/1000</f>
        <v>#REF!</v>
      </c>
      <c r="H27" s="50" t="e">
        <f>'свод (в рублях)'!H26/1000</f>
        <v>#REF!</v>
      </c>
      <c r="I27" s="32" t="e">
        <f>'свод (в рублях)'!I26/1000</f>
        <v>#REF!</v>
      </c>
      <c r="J27" s="32" t="e">
        <f>'свод (в рублях)'!J26/1000</f>
        <v>#REF!</v>
      </c>
      <c r="K27" s="41"/>
    </row>
    <row r="28" spans="1:11" x14ac:dyDescent="0.25">
      <c r="A28" s="11" t="s">
        <v>83</v>
      </c>
      <c r="B28" s="50" t="e">
        <f>'свод (в рублях)'!B27/1000</f>
        <v>#REF!</v>
      </c>
      <c r="C28" s="50" t="e">
        <f>'свод (в рублях)'!C27/1000</f>
        <v>#REF!</v>
      </c>
      <c r="D28" s="50" t="e">
        <f>'свод (в рублях)'!D27/1000</f>
        <v>#REF!</v>
      </c>
      <c r="E28" s="50" t="e">
        <f>'свод (в рублях)'!E27/1000</f>
        <v>#REF!</v>
      </c>
      <c r="F28" s="50" t="e">
        <f>'свод (в рублях)'!F27/1000</f>
        <v>#REF!</v>
      </c>
      <c r="G28" s="50" t="e">
        <f>'свод (в рублях)'!G27/1000</f>
        <v>#REF!</v>
      </c>
      <c r="H28" s="50" t="e">
        <f>'свод (в рублях)'!H27/1000</f>
        <v>#REF!</v>
      </c>
      <c r="I28" s="32" t="e">
        <f>'свод (в рублях)'!I27/1000</f>
        <v>#REF!</v>
      </c>
      <c r="J28" s="32" t="e">
        <f>'свод (в рублях)'!J27/1000</f>
        <v>#REF!</v>
      </c>
      <c r="K28" s="41"/>
    </row>
    <row r="29" spans="1:11" x14ac:dyDescent="0.25">
      <c r="A29" s="11" t="s">
        <v>84</v>
      </c>
      <c r="B29" s="50" t="e">
        <f>'свод (в рублях)'!B28/1000</f>
        <v>#REF!</v>
      </c>
      <c r="C29" s="50" t="e">
        <f>'свод (в рублях)'!C28/1000</f>
        <v>#REF!</v>
      </c>
      <c r="D29" s="50" t="e">
        <f>'свод (в рублях)'!D28/1000</f>
        <v>#REF!</v>
      </c>
      <c r="E29" s="50" t="e">
        <f>'свод (в рублях)'!E28/1000</f>
        <v>#REF!</v>
      </c>
      <c r="F29" s="50" t="e">
        <f>'свод (в рублях)'!F28/1000</f>
        <v>#REF!</v>
      </c>
      <c r="G29" s="50" t="e">
        <f>'свод (в рублях)'!G28/1000</f>
        <v>#REF!</v>
      </c>
      <c r="H29" s="50" t="e">
        <f>'свод (в рублях)'!H28/1000</f>
        <v>#REF!</v>
      </c>
      <c r="I29" s="32" t="e">
        <f>'свод (в рублях)'!I28/1000</f>
        <v>#REF!</v>
      </c>
      <c r="J29" s="32" t="e">
        <f>'свод (в рублях)'!J28/1000</f>
        <v>#REF!</v>
      </c>
      <c r="K29" s="41"/>
    </row>
    <row r="30" spans="1:11" x14ac:dyDescent="0.25">
      <c r="A30" s="11" t="s">
        <v>85</v>
      </c>
      <c r="B30" s="50" t="e">
        <f>'свод (в рублях)'!B29/1000</f>
        <v>#REF!</v>
      </c>
      <c r="C30" s="50" t="e">
        <f>'свод (в рублях)'!C29/1000</f>
        <v>#REF!</v>
      </c>
      <c r="D30" s="50" t="e">
        <f>'свод (в рублях)'!D29/1000</f>
        <v>#REF!</v>
      </c>
      <c r="E30" s="50" t="e">
        <f>'свод (в рублях)'!E29/1000</f>
        <v>#REF!</v>
      </c>
      <c r="F30" s="50" t="e">
        <f>'свод (в рублях)'!F29/1000</f>
        <v>#REF!</v>
      </c>
      <c r="G30" s="50" t="e">
        <f>'свод (в рублях)'!G29/1000</f>
        <v>#REF!</v>
      </c>
      <c r="H30" s="50" t="e">
        <f>'свод (в рублях)'!H29/1000</f>
        <v>#REF!</v>
      </c>
      <c r="I30" s="32" t="e">
        <f>'свод (в рублях)'!I29/1000</f>
        <v>#REF!</v>
      </c>
      <c r="J30" s="32" t="e">
        <f>'свод (в рублях)'!J29/1000</f>
        <v>#REF!</v>
      </c>
      <c r="K30" s="41"/>
    </row>
    <row r="31" spans="1:11" x14ac:dyDescent="0.25">
      <c r="A31" s="21" t="s">
        <v>164</v>
      </c>
      <c r="B31" s="52" t="e">
        <f>'свод (в рублях)'!B30/1000</f>
        <v>#REF!</v>
      </c>
      <c r="C31" s="52" t="e">
        <f>'свод (в рублях)'!C30/1000</f>
        <v>#REF!</v>
      </c>
      <c r="D31" s="52" t="e">
        <f>'свод (в рублях)'!D30/1000</f>
        <v>#REF!</v>
      </c>
      <c r="E31" s="52" t="e">
        <f>'свод (в рублях)'!E30/1000</f>
        <v>#REF!</v>
      </c>
      <c r="F31" s="52" t="e">
        <f>'свод (в рублях)'!F30/1000</f>
        <v>#REF!</v>
      </c>
      <c r="G31" s="52" t="e">
        <f>'свод (в рублях)'!G30/1000</f>
        <v>#REF!</v>
      </c>
      <c r="H31" s="52" t="e">
        <f>'свод (в рублях)'!H30/1000</f>
        <v>#REF!</v>
      </c>
      <c r="I31" s="34" t="e">
        <f>'свод (в рублях)'!I30/1000</f>
        <v>#REF!</v>
      </c>
      <c r="J31" s="34" t="e">
        <f>'свод (в рублях)'!J30/1000</f>
        <v>#REF!</v>
      </c>
      <c r="K31" s="41"/>
    </row>
    <row r="32" spans="1:11" x14ac:dyDescent="0.25">
      <c r="A32" s="9" t="s">
        <v>167</v>
      </c>
      <c r="B32" s="48" t="e">
        <f t="shared" ref="B32:J32" si="3">B33+B46</f>
        <v>#REF!</v>
      </c>
      <c r="C32" s="48" t="e">
        <f t="shared" si="3"/>
        <v>#REF!</v>
      </c>
      <c r="D32" s="48" t="e">
        <f t="shared" si="3"/>
        <v>#REF!</v>
      </c>
      <c r="E32" s="48" t="e">
        <f t="shared" si="3"/>
        <v>#REF!</v>
      </c>
      <c r="F32" s="48" t="e">
        <f t="shared" si="3"/>
        <v>#REF!</v>
      </c>
      <c r="G32" s="48" t="e">
        <f t="shared" si="3"/>
        <v>#REF!</v>
      </c>
      <c r="H32" s="48" t="e">
        <f t="shared" si="3"/>
        <v>#REF!</v>
      </c>
      <c r="I32" s="30" t="e">
        <f t="shared" si="3"/>
        <v>#REF!</v>
      </c>
      <c r="J32" s="30" t="e">
        <f t="shared" si="3"/>
        <v>#REF!</v>
      </c>
      <c r="K32" s="41"/>
    </row>
    <row r="33" spans="1:11" x14ac:dyDescent="0.25">
      <c r="A33" s="4" t="s">
        <v>127</v>
      </c>
      <c r="B33" s="53" t="e">
        <f t="shared" ref="B33:J33" si="4">B34+B37+B43+B45</f>
        <v>#REF!</v>
      </c>
      <c r="C33" s="53" t="e">
        <f t="shared" si="4"/>
        <v>#REF!</v>
      </c>
      <c r="D33" s="53" t="e">
        <f t="shared" si="4"/>
        <v>#REF!</v>
      </c>
      <c r="E33" s="53" t="e">
        <f t="shared" si="4"/>
        <v>#REF!</v>
      </c>
      <c r="F33" s="53" t="e">
        <f t="shared" si="4"/>
        <v>#REF!</v>
      </c>
      <c r="G33" s="53" t="e">
        <f t="shared" si="4"/>
        <v>#REF!</v>
      </c>
      <c r="H33" s="53" t="e">
        <f t="shared" si="4"/>
        <v>#REF!</v>
      </c>
      <c r="I33" s="22" t="e">
        <f t="shared" si="4"/>
        <v>#REF!</v>
      </c>
      <c r="J33" s="22" t="e">
        <f t="shared" si="4"/>
        <v>#REF!</v>
      </c>
      <c r="K33" s="41"/>
    </row>
    <row r="34" spans="1:11" s="14" customFormat="1" x14ac:dyDescent="0.25">
      <c r="A34" s="13" t="s">
        <v>101</v>
      </c>
      <c r="B34" s="54" t="e">
        <f>SUM(B35:B36)</f>
        <v>#REF!</v>
      </c>
      <c r="C34" s="54" t="e">
        <f t="shared" ref="C34:H34" si="5">SUM(C35:C36)</f>
        <v>#REF!</v>
      </c>
      <c r="D34" s="54" t="e">
        <f t="shared" si="5"/>
        <v>#REF!</v>
      </c>
      <c r="E34" s="54" t="e">
        <f t="shared" si="5"/>
        <v>#REF!</v>
      </c>
      <c r="F34" s="54" t="e">
        <f t="shared" si="5"/>
        <v>#REF!</v>
      </c>
      <c r="G34" s="54" t="e">
        <f t="shared" si="5"/>
        <v>#REF!</v>
      </c>
      <c r="H34" s="54" t="e">
        <f t="shared" si="5"/>
        <v>#REF!</v>
      </c>
      <c r="I34" s="35" t="e">
        <f>SUM(I36:I36)</f>
        <v>#REF!</v>
      </c>
      <c r="J34" s="35" t="e">
        <f>SUM(J36:J36)</f>
        <v>#REF!</v>
      </c>
      <c r="K34" s="42"/>
    </row>
    <row r="35" spans="1:11" s="14" customFormat="1" x14ac:dyDescent="0.25">
      <c r="A35" s="61" t="s">
        <v>141</v>
      </c>
      <c r="B35" s="50" t="e">
        <f>'свод (в рублях)'!B34/1000</f>
        <v>#REF!</v>
      </c>
      <c r="C35" s="59"/>
      <c r="D35" s="59"/>
      <c r="E35" s="50" t="e">
        <f>'свод (в рублях)'!E34/1000</f>
        <v>#REF!</v>
      </c>
      <c r="F35" s="59"/>
      <c r="G35" s="59"/>
      <c r="H35" s="50" t="e">
        <f>'свод (в рублях)'!H34/1000</f>
        <v>#REF!</v>
      </c>
      <c r="I35" s="60"/>
      <c r="J35" s="60"/>
      <c r="K35" s="42"/>
    </row>
    <row r="36" spans="1:11" x14ac:dyDescent="0.25">
      <c r="A36" s="11" t="s">
        <v>104</v>
      </c>
      <c r="B36" s="50" t="e">
        <f>'свод (в рублях)'!B35/1000</f>
        <v>#REF!</v>
      </c>
      <c r="C36" s="50" t="e">
        <f>'свод (в рублях)'!C35/1000</f>
        <v>#REF!</v>
      </c>
      <c r="D36" s="50" t="e">
        <f>'свод (в рублях)'!D35/1000</f>
        <v>#REF!</v>
      </c>
      <c r="E36" s="50" t="e">
        <f>'свод (в рублях)'!E35/1000</f>
        <v>#REF!</v>
      </c>
      <c r="F36" s="50" t="e">
        <f>'свод (в рублях)'!F35/1000</f>
        <v>#REF!</v>
      </c>
      <c r="G36" s="50" t="e">
        <f>'свод (в рублях)'!G35/1000</f>
        <v>#REF!</v>
      </c>
      <c r="H36" s="50" t="e">
        <f>'свод (в рублях)'!H35/1000</f>
        <v>#REF!</v>
      </c>
      <c r="I36" s="32" t="e">
        <f>'свод (в рублях)'!I35/1000</f>
        <v>#REF!</v>
      </c>
      <c r="J36" s="32" t="e">
        <f>'свод (в рублях)'!J35/1000</f>
        <v>#REF!</v>
      </c>
      <c r="K36" s="41"/>
    </row>
    <row r="37" spans="1:11" s="14" customFormat="1" x14ac:dyDescent="0.25">
      <c r="A37" s="15" t="s">
        <v>86</v>
      </c>
      <c r="B37" s="55" t="e">
        <f t="shared" ref="B37:J37" si="6">SUM(B38:B42)</f>
        <v>#REF!</v>
      </c>
      <c r="C37" s="55" t="e">
        <f t="shared" si="6"/>
        <v>#REF!</v>
      </c>
      <c r="D37" s="55" t="e">
        <f t="shared" si="6"/>
        <v>#REF!</v>
      </c>
      <c r="E37" s="55" t="e">
        <f t="shared" si="6"/>
        <v>#REF!</v>
      </c>
      <c r="F37" s="55" t="e">
        <f t="shared" si="6"/>
        <v>#REF!</v>
      </c>
      <c r="G37" s="55" t="e">
        <f t="shared" si="6"/>
        <v>#REF!</v>
      </c>
      <c r="H37" s="55" t="e">
        <f t="shared" si="6"/>
        <v>#REF!</v>
      </c>
      <c r="I37" s="36" t="e">
        <f t="shared" si="6"/>
        <v>#REF!</v>
      </c>
      <c r="J37" s="36" t="e">
        <f t="shared" si="6"/>
        <v>#REF!</v>
      </c>
      <c r="K37" s="42"/>
    </row>
    <row r="38" spans="1:11" x14ac:dyDescent="0.25">
      <c r="A38" s="11" t="s">
        <v>23</v>
      </c>
      <c r="B38" s="50">
        <f>'свод (в рублях)'!B37/1000</f>
        <v>0</v>
      </c>
      <c r="C38" s="50">
        <f>'свод (в рублях)'!C37/1000</f>
        <v>0</v>
      </c>
      <c r="D38" s="50">
        <f>'свод (в рублях)'!D37/1000</f>
        <v>0</v>
      </c>
      <c r="E38" s="50">
        <f>'свод (в рублях)'!E37/1000</f>
        <v>0</v>
      </c>
      <c r="F38" s="50">
        <f>'свод (в рублях)'!F37/1000</f>
        <v>0</v>
      </c>
      <c r="G38" s="50">
        <f>'свод (в рублях)'!G37/1000</f>
        <v>0</v>
      </c>
      <c r="H38" s="50">
        <f>'свод (в рублях)'!H37/1000</f>
        <v>0</v>
      </c>
      <c r="I38" s="32">
        <f>'свод (в рублях)'!I37/1000</f>
        <v>0</v>
      </c>
      <c r="J38" s="32">
        <f>'свод (в рублях)'!J37/1000</f>
        <v>0</v>
      </c>
      <c r="K38" s="41"/>
    </row>
    <row r="39" spans="1:11" x14ac:dyDescent="0.25">
      <c r="A39" s="11" t="s">
        <v>87</v>
      </c>
      <c r="B39" s="50" t="e">
        <f>'свод (в рублях)'!B38/1000</f>
        <v>#REF!</v>
      </c>
      <c r="C39" s="50" t="e">
        <f>'свод (в рублях)'!C38/1000</f>
        <v>#REF!</v>
      </c>
      <c r="D39" s="50" t="e">
        <f>'свод (в рублях)'!D38/1000</f>
        <v>#REF!</v>
      </c>
      <c r="E39" s="50" t="e">
        <f>'свод (в рублях)'!E38/1000</f>
        <v>#REF!</v>
      </c>
      <c r="F39" s="50" t="e">
        <f>'свод (в рублях)'!F38/1000</f>
        <v>#REF!</v>
      </c>
      <c r="G39" s="50" t="e">
        <f>'свод (в рублях)'!G38/1000</f>
        <v>#REF!</v>
      </c>
      <c r="H39" s="50" t="e">
        <f>'свод (в рублях)'!H38/1000</f>
        <v>#REF!</v>
      </c>
      <c r="I39" s="32" t="e">
        <f>'свод (в рублях)'!I38/1000</f>
        <v>#REF!</v>
      </c>
      <c r="J39" s="32" t="e">
        <f>'свод (в рублях)'!J38/1000</f>
        <v>#REF!</v>
      </c>
      <c r="K39" s="41"/>
    </row>
    <row r="40" spans="1:11" x14ac:dyDescent="0.25">
      <c r="A40" s="11" t="s">
        <v>88</v>
      </c>
      <c r="B40" s="50" t="e">
        <f>'свод (в рублях)'!B39/1000</f>
        <v>#REF!</v>
      </c>
      <c r="C40" s="50" t="e">
        <f>'свод (в рублях)'!C39/1000</f>
        <v>#REF!</v>
      </c>
      <c r="D40" s="50" t="e">
        <f>'свод (в рублях)'!D39/1000</f>
        <v>#REF!</v>
      </c>
      <c r="E40" s="50" t="e">
        <f>'свод (в рублях)'!E39/1000</f>
        <v>#REF!</v>
      </c>
      <c r="F40" s="50" t="e">
        <f>'свод (в рублях)'!F39/1000</f>
        <v>#REF!</v>
      </c>
      <c r="G40" s="50" t="e">
        <f>'свод (в рублях)'!G39/1000</f>
        <v>#REF!</v>
      </c>
      <c r="H40" s="50" t="e">
        <f>'свод (в рублях)'!H39/1000</f>
        <v>#REF!</v>
      </c>
      <c r="I40" s="32" t="e">
        <f>'свод (в рублях)'!I39/1000</f>
        <v>#REF!</v>
      </c>
      <c r="J40" s="32" t="e">
        <f>'свод (в рублях)'!J39/1000</f>
        <v>#REF!</v>
      </c>
      <c r="K40" s="41"/>
    </row>
    <row r="41" spans="1:11" x14ac:dyDescent="0.25">
      <c r="A41" s="11" t="s">
        <v>50</v>
      </c>
      <c r="B41" s="50" t="e">
        <f>'свод (в рублях)'!B40/1000</f>
        <v>#REF!</v>
      </c>
      <c r="C41" s="50" t="e">
        <f>'свод (в рублях)'!C40/1000</f>
        <v>#REF!</v>
      </c>
      <c r="D41" s="50" t="e">
        <f>'свод (в рублях)'!D40/1000</f>
        <v>#REF!</v>
      </c>
      <c r="E41" s="50" t="e">
        <f>'свод (в рублях)'!E40/1000</f>
        <v>#REF!</v>
      </c>
      <c r="F41" s="50" t="e">
        <f>'свод (в рублях)'!F40/1000</f>
        <v>#REF!</v>
      </c>
      <c r="G41" s="50" t="e">
        <f>'свод (в рублях)'!G40/1000</f>
        <v>#REF!</v>
      </c>
      <c r="H41" s="50" t="e">
        <f>'свод (в рублях)'!H40/1000</f>
        <v>#REF!</v>
      </c>
      <c r="I41" s="32" t="e">
        <f>'свод (в рублях)'!I40/1000</f>
        <v>#REF!</v>
      </c>
      <c r="J41" s="32" t="e">
        <f>'свод (в рублях)'!J40/1000</f>
        <v>#REF!</v>
      </c>
      <c r="K41" s="41"/>
    </row>
    <row r="42" spans="1:11" x14ac:dyDescent="0.25">
      <c r="A42" s="11" t="s">
        <v>51</v>
      </c>
      <c r="B42" s="50" t="e">
        <f>'свод (в рублях)'!B41/1000</f>
        <v>#REF!</v>
      </c>
      <c r="C42" s="50" t="e">
        <f>'свод (в рублях)'!C41/1000</f>
        <v>#REF!</v>
      </c>
      <c r="D42" s="50" t="e">
        <f>'свод (в рублях)'!D41/1000</f>
        <v>#REF!</v>
      </c>
      <c r="E42" s="50" t="e">
        <f>'свод (в рублях)'!E41/1000</f>
        <v>#REF!</v>
      </c>
      <c r="F42" s="50" t="e">
        <f>'свод (в рублях)'!F41/1000</f>
        <v>#REF!</v>
      </c>
      <c r="G42" s="50" t="e">
        <f>'свод (в рублях)'!G41/1000</f>
        <v>#REF!</v>
      </c>
      <c r="H42" s="50" t="e">
        <f>'свод (в рублях)'!H41/1000</f>
        <v>#REF!</v>
      </c>
      <c r="I42" s="32" t="e">
        <f>'свод (в рублях)'!I41/1000</f>
        <v>#REF!</v>
      </c>
      <c r="J42" s="32" t="e">
        <f>'свод (в рублях)'!J41/1000</f>
        <v>#REF!</v>
      </c>
      <c r="K42" s="41"/>
    </row>
    <row r="43" spans="1:11" s="14" customFormat="1" x14ac:dyDescent="0.25">
      <c r="A43" s="15" t="s">
        <v>158</v>
      </c>
      <c r="B43" s="55" t="e">
        <f t="shared" ref="B43:J43" si="7">SUM(B44:B44)</f>
        <v>#REF!</v>
      </c>
      <c r="C43" s="55" t="e">
        <f t="shared" si="7"/>
        <v>#REF!</v>
      </c>
      <c r="D43" s="55" t="e">
        <f t="shared" si="7"/>
        <v>#REF!</v>
      </c>
      <c r="E43" s="55" t="e">
        <f t="shared" si="7"/>
        <v>#REF!</v>
      </c>
      <c r="F43" s="55" t="e">
        <f t="shared" si="7"/>
        <v>#REF!</v>
      </c>
      <c r="G43" s="55" t="e">
        <f t="shared" si="7"/>
        <v>#REF!</v>
      </c>
      <c r="H43" s="55" t="e">
        <f t="shared" si="7"/>
        <v>#REF!</v>
      </c>
      <c r="I43" s="36" t="e">
        <f t="shared" si="7"/>
        <v>#REF!</v>
      </c>
      <c r="J43" s="36" t="e">
        <f t="shared" si="7"/>
        <v>#REF!</v>
      </c>
      <c r="K43" s="42"/>
    </row>
    <row r="44" spans="1:11" x14ac:dyDescent="0.25">
      <c r="A44" s="11" t="s">
        <v>159</v>
      </c>
      <c r="B44" s="50" t="e">
        <f>'свод (в рублях)'!B43/1000</f>
        <v>#REF!</v>
      </c>
      <c r="C44" s="50" t="e">
        <f>'свод (в рублях)'!C43/1000</f>
        <v>#REF!</v>
      </c>
      <c r="D44" s="50" t="e">
        <f>'свод (в рублях)'!D43/1000</f>
        <v>#REF!</v>
      </c>
      <c r="E44" s="50" t="e">
        <f>'свод (в рублях)'!E43/1000</f>
        <v>#REF!</v>
      </c>
      <c r="F44" s="50" t="e">
        <f>'свод (в рублях)'!F43/1000</f>
        <v>#REF!</v>
      </c>
      <c r="G44" s="50" t="e">
        <f>'свод (в рублях)'!G43/1000</f>
        <v>#REF!</v>
      </c>
      <c r="H44" s="50" t="e">
        <f>'свод (в рублях)'!H43/1000</f>
        <v>#REF!</v>
      </c>
      <c r="I44" s="32" t="e">
        <f>'свод (в рублях)'!I43/1000</f>
        <v>#REF!</v>
      </c>
      <c r="J44" s="32" t="e">
        <f>'свод (в рублях)'!J43/1000</f>
        <v>#REF!</v>
      </c>
      <c r="K44" s="41"/>
    </row>
    <row r="45" spans="1:11" x14ac:dyDescent="0.25">
      <c r="A45" s="11" t="s">
        <v>67</v>
      </c>
      <c r="B45" s="50" t="e">
        <f>'свод (в рублях)'!B44/1000</f>
        <v>#REF!</v>
      </c>
      <c r="C45" s="50" t="e">
        <f>'свод (в рублях)'!C44/1000</f>
        <v>#REF!</v>
      </c>
      <c r="D45" s="50" t="e">
        <f>'свод (в рублях)'!D44/1000</f>
        <v>#REF!</v>
      </c>
      <c r="E45" s="50" t="e">
        <f>'свод (в рублях)'!E44/1000</f>
        <v>#REF!</v>
      </c>
      <c r="F45" s="50" t="e">
        <f>'свод (в рублях)'!F44/1000</f>
        <v>#REF!</v>
      </c>
      <c r="G45" s="50" t="e">
        <f>'свод (в рублях)'!G44/1000</f>
        <v>#REF!</v>
      </c>
      <c r="H45" s="50" t="e">
        <f>'свод (в рублях)'!H44/1000</f>
        <v>#REF!</v>
      </c>
      <c r="I45" s="32" t="e">
        <f>'свод (в рублях)'!I44/1000</f>
        <v>#REF!</v>
      </c>
      <c r="J45" s="32" t="e">
        <f>'свод (в рублях)'!J44/1000</f>
        <v>#REF!</v>
      </c>
      <c r="K45" s="41"/>
    </row>
    <row r="46" spans="1:11" x14ac:dyDescent="0.25">
      <c r="A46" s="11" t="s">
        <v>113</v>
      </c>
      <c r="B46" s="50" t="e">
        <f>'свод (в рублях)'!B45/1000</f>
        <v>#REF!</v>
      </c>
      <c r="C46" s="50" t="e">
        <f>'свод (в рублях)'!C45/1000</f>
        <v>#REF!</v>
      </c>
      <c r="D46" s="50" t="e">
        <f>'свод (в рублях)'!D45/1000</f>
        <v>#REF!</v>
      </c>
      <c r="E46" s="50" t="e">
        <f>'свод (в рублях)'!E45/1000</f>
        <v>#REF!</v>
      </c>
      <c r="F46" s="50" t="e">
        <f>'свод (в рублях)'!F45/1000</f>
        <v>#REF!</v>
      </c>
      <c r="G46" s="50" t="e">
        <f>'свод (в рублях)'!G45/1000</f>
        <v>#REF!</v>
      </c>
      <c r="H46" s="50" t="e">
        <f>'свод (в рублях)'!H45/1000</f>
        <v>#REF!</v>
      </c>
      <c r="I46" s="32" t="e">
        <f>'свод (в рублях)'!I45/1000</f>
        <v>#REF!</v>
      </c>
      <c r="J46" s="32" t="e">
        <f>'свод (в рублях)'!J45/1000</f>
        <v>#REF!</v>
      </c>
      <c r="K46" s="41"/>
    </row>
    <row r="47" spans="1:11" s="20" customFormat="1" ht="21.75" customHeight="1" x14ac:dyDescent="0.25">
      <c r="A47" s="19" t="s">
        <v>121</v>
      </c>
      <c r="B47" s="56" t="e">
        <f t="shared" ref="B47:J47" si="8">B32+B6</f>
        <v>#REF!</v>
      </c>
      <c r="C47" s="56" t="e">
        <f t="shared" si="8"/>
        <v>#REF!</v>
      </c>
      <c r="D47" s="56" t="e">
        <f t="shared" si="8"/>
        <v>#REF!</v>
      </c>
      <c r="E47" s="56" t="e">
        <f t="shared" si="8"/>
        <v>#REF!</v>
      </c>
      <c r="F47" s="56" t="e">
        <f t="shared" si="8"/>
        <v>#REF!</v>
      </c>
      <c r="G47" s="56" t="e">
        <f t="shared" si="8"/>
        <v>#REF!</v>
      </c>
      <c r="H47" s="56" t="e">
        <f t="shared" si="8"/>
        <v>#REF!</v>
      </c>
      <c r="I47" s="37" t="e">
        <f t="shared" si="8"/>
        <v>#REF!</v>
      </c>
      <c r="J47" s="37" t="e">
        <f t="shared" si="8"/>
        <v>#REF!</v>
      </c>
      <c r="K47" s="43"/>
    </row>
    <row r="48" spans="1:11" s="16" customFormat="1" outlineLevel="1" x14ac:dyDescent="0.25">
      <c r="A48" s="17" t="s">
        <v>135</v>
      </c>
      <c r="B48" s="57"/>
      <c r="C48" s="57"/>
      <c r="D48" s="57"/>
      <c r="E48" s="57"/>
      <c r="F48" s="57"/>
      <c r="G48" s="57"/>
      <c r="H48" s="57" t="e">
        <f>H47-('Приложение 1'!G10+#REF!)/1000</f>
        <v>#REF!</v>
      </c>
      <c r="I48" s="38" t="e">
        <f>C47-(#REF!+#REF!)/1000</f>
        <v>#REF!</v>
      </c>
      <c r="J48" s="38" t="e">
        <f>D47-(#REF!+#REF!)/1000</f>
        <v>#REF!</v>
      </c>
    </row>
    <row r="49" spans="1:10" s="16" customFormat="1" outlineLevel="1" x14ac:dyDescent="0.25">
      <c r="A49" s="17" t="s">
        <v>136</v>
      </c>
      <c r="B49" s="57" t="e">
        <f>B47-#REF!/1000</f>
        <v>#REF!</v>
      </c>
      <c r="C49" s="57" t="e">
        <f>C47-#REF!/1000</f>
        <v>#REF!</v>
      </c>
      <c r="D49" s="57" t="e">
        <f>D47-#REF!/1000</f>
        <v>#REF!</v>
      </c>
      <c r="E49" s="57" t="e">
        <f>E47-#REF!/1000</f>
        <v>#REF!</v>
      </c>
      <c r="F49" s="57" t="e">
        <f>F47-#REF!/1000</f>
        <v>#REF!</v>
      </c>
      <c r="G49" s="57" t="e">
        <f>G47-#REF!/1000</f>
        <v>#REF!</v>
      </c>
      <c r="H49" s="57" t="e">
        <f>H47-#REF!/1000</f>
        <v>#REF!</v>
      </c>
      <c r="I49" s="38" t="e">
        <f>I47-#REF!/1000</f>
        <v>#REF!</v>
      </c>
      <c r="J49" s="38" t="e">
        <f>J47-#REF!/1000</f>
        <v>#REF!</v>
      </c>
    </row>
  </sheetData>
  <mergeCells count="5">
    <mergeCell ref="H4:J4"/>
    <mergeCell ref="A1:J1"/>
    <mergeCell ref="A4:A5"/>
    <mergeCell ref="B4:D4"/>
    <mergeCell ref="E4:G4"/>
  </mergeCells>
  <phoneticPr fontId="1" type="noConversion"/>
  <pageMargins left="0.9055118110236221" right="0.39370078740157483" top="0.55118110236220474" bottom="0.35433070866141736" header="0.19685039370078741" footer="0.1574803149606299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opLeftCell="A13" zoomScale="90" workbookViewId="0">
      <selection activeCell="B34" sqref="B34:J34"/>
    </sheetView>
  </sheetViews>
  <sheetFormatPr defaultRowHeight="15.75" outlineLevelRow="1" x14ac:dyDescent="0.25"/>
  <cols>
    <col min="1" max="1" width="47" style="1" customWidth="1"/>
    <col min="2" max="4" width="16.125" style="39" customWidth="1"/>
    <col min="5" max="7" width="15.625" style="1" customWidth="1"/>
    <col min="8" max="10" width="16.125" style="1" bestFit="1" customWidth="1"/>
    <col min="11" max="16384" width="9" style="1"/>
  </cols>
  <sheetData>
    <row r="1" spans="1:10" ht="18.75" customHeight="1" x14ac:dyDescent="0.25">
      <c r="A1" s="99" t="s">
        <v>98</v>
      </c>
      <c r="B1" s="99"/>
      <c r="C1" s="99"/>
      <c r="D1" s="99"/>
      <c r="E1" s="99"/>
      <c r="F1" s="99"/>
      <c r="G1" s="99"/>
      <c r="H1" s="99"/>
      <c r="I1" s="99"/>
      <c r="J1" s="99"/>
    </row>
    <row r="2" spans="1:10" s="3" customFormat="1" x14ac:dyDescent="0.25">
      <c r="A2" s="2" t="s">
        <v>169</v>
      </c>
      <c r="B2" s="27"/>
      <c r="C2" s="28"/>
      <c r="D2" s="27"/>
    </row>
    <row r="3" spans="1:10" s="5" customFormat="1" x14ac:dyDescent="0.25">
      <c r="A3" s="100" t="s">
        <v>72</v>
      </c>
      <c r="B3" s="105" t="s">
        <v>99</v>
      </c>
      <c r="C3" s="106"/>
      <c r="D3" s="107"/>
      <c r="E3" s="105" t="s">
        <v>171</v>
      </c>
      <c r="F3" s="106"/>
      <c r="G3" s="107"/>
      <c r="H3" s="105" t="s">
        <v>102</v>
      </c>
      <c r="I3" s="106"/>
      <c r="J3" s="107"/>
    </row>
    <row r="4" spans="1:10" s="5" customFormat="1" ht="51" customHeight="1" x14ac:dyDescent="0.25">
      <c r="A4" s="101"/>
      <c r="B4" s="29" t="s">
        <v>61</v>
      </c>
      <c r="C4" s="29" t="s">
        <v>18</v>
      </c>
      <c r="D4" s="29" t="s">
        <v>185</v>
      </c>
      <c r="E4" s="29" t="s">
        <v>61</v>
      </c>
      <c r="F4" s="29" t="s">
        <v>18</v>
      </c>
      <c r="G4" s="29" t="s">
        <v>185</v>
      </c>
      <c r="H4" s="29" t="s">
        <v>61</v>
      </c>
      <c r="I4" s="29" t="s">
        <v>18</v>
      </c>
      <c r="J4" s="29" t="s">
        <v>185</v>
      </c>
    </row>
    <row r="5" spans="1:10" x14ac:dyDescent="0.25">
      <c r="A5" s="9" t="s">
        <v>46</v>
      </c>
      <c r="B5" s="30" t="e">
        <f>B6+B15</f>
        <v>#REF!</v>
      </c>
      <c r="C5" s="30" t="e">
        <f>C6+C15</f>
        <v>#REF!</v>
      </c>
      <c r="D5" s="30" t="e">
        <f>D6+D15</f>
        <v>#REF!</v>
      </c>
      <c r="E5" s="30" t="e">
        <f t="shared" ref="E5:J5" si="0">E6+E15</f>
        <v>#REF!</v>
      </c>
      <c r="F5" s="30" t="e">
        <f t="shared" si="0"/>
        <v>#REF!</v>
      </c>
      <c r="G5" s="30" t="e">
        <f t="shared" si="0"/>
        <v>#REF!</v>
      </c>
      <c r="H5" s="30" t="e">
        <f t="shared" si="0"/>
        <v>#REF!</v>
      </c>
      <c r="I5" s="30" t="e">
        <f t="shared" si="0"/>
        <v>#REF!</v>
      </c>
      <c r="J5" s="30" t="e">
        <f t="shared" si="0"/>
        <v>#REF!</v>
      </c>
    </row>
    <row r="6" spans="1:10" x14ac:dyDescent="0.25">
      <c r="A6" s="9" t="s">
        <v>52</v>
      </c>
      <c r="B6" s="30" t="e">
        <f>SUM(B7:B14)</f>
        <v>#REF!</v>
      </c>
      <c r="C6" s="30" t="e">
        <f>SUM(C7:C14)</f>
        <v>#REF!</v>
      </c>
      <c r="D6" s="30" t="e">
        <f>SUM(D7:D14)</f>
        <v>#REF!</v>
      </c>
      <c r="E6" s="30" t="e">
        <f t="shared" ref="E6:J6" si="1">SUM(E7:E14)</f>
        <v>#REF!</v>
      </c>
      <c r="F6" s="30" t="e">
        <f t="shared" si="1"/>
        <v>#REF!</v>
      </c>
      <c r="G6" s="30" t="e">
        <f t="shared" si="1"/>
        <v>#REF!</v>
      </c>
      <c r="H6" s="30" t="e">
        <f t="shared" si="1"/>
        <v>#REF!</v>
      </c>
      <c r="I6" s="30" t="e">
        <f t="shared" si="1"/>
        <v>#REF!</v>
      </c>
      <c r="J6" s="30" t="e">
        <f t="shared" si="1"/>
        <v>#REF!</v>
      </c>
    </row>
    <row r="7" spans="1:10" x14ac:dyDescent="0.25">
      <c r="A7" s="10" t="s">
        <v>71</v>
      </c>
      <c r="B7" s="31" t="e">
        <f>#REF!</f>
        <v>#REF!</v>
      </c>
      <c r="C7" s="31" t="e">
        <f>#REF!</f>
        <v>#REF!</v>
      </c>
      <c r="D7" s="31" t="e">
        <f>#REF!</f>
        <v>#REF!</v>
      </c>
      <c r="E7" s="31" t="e">
        <f>#REF!</f>
        <v>#REF!</v>
      </c>
      <c r="F7" s="31" t="e">
        <f>#REF!</f>
        <v>#REF!</v>
      </c>
      <c r="G7" s="31" t="e">
        <f>#REF!</f>
        <v>#REF!</v>
      </c>
      <c r="H7" s="31" t="e">
        <f>#REF!</f>
        <v>#REF!</v>
      </c>
      <c r="I7" s="31" t="e">
        <f>#REF!</f>
        <v>#REF!</v>
      </c>
      <c r="J7" s="31" t="e">
        <f>#REF!</f>
        <v>#REF!</v>
      </c>
    </row>
    <row r="8" spans="1:10" x14ac:dyDescent="0.25">
      <c r="A8" s="11" t="s">
        <v>172</v>
      </c>
      <c r="B8" s="32" t="e">
        <f>#REF!</f>
        <v>#REF!</v>
      </c>
      <c r="C8" s="32" t="e">
        <f>#REF!</f>
        <v>#REF!</v>
      </c>
      <c r="D8" s="32" t="e">
        <f>#REF!</f>
        <v>#REF!</v>
      </c>
      <c r="E8" s="32" t="e">
        <f>#REF!</f>
        <v>#REF!</v>
      </c>
      <c r="F8" s="32" t="e">
        <f>#REF!</f>
        <v>#REF!</v>
      </c>
      <c r="G8" s="32" t="e">
        <f>#REF!</f>
        <v>#REF!</v>
      </c>
      <c r="H8" s="32" t="e">
        <f>#REF!</f>
        <v>#REF!</v>
      </c>
      <c r="I8" s="32" t="e">
        <f>#REF!</f>
        <v>#REF!</v>
      </c>
      <c r="J8" s="32" t="e">
        <f>#REF!</f>
        <v>#REF!</v>
      </c>
    </row>
    <row r="9" spans="1:10" x14ac:dyDescent="0.25">
      <c r="A9" s="11" t="s">
        <v>91</v>
      </c>
      <c r="B9" s="32" t="e">
        <f>#REF!</f>
        <v>#REF!</v>
      </c>
      <c r="C9" s="32" t="e">
        <f>#REF!</f>
        <v>#REF!</v>
      </c>
      <c r="D9" s="32" t="e">
        <f>#REF!</f>
        <v>#REF!</v>
      </c>
      <c r="E9" s="32" t="e">
        <f>#REF!</f>
        <v>#REF!</v>
      </c>
      <c r="F9" s="32" t="e">
        <f>#REF!</f>
        <v>#REF!</v>
      </c>
      <c r="G9" s="32" t="e">
        <f>#REF!</f>
        <v>#REF!</v>
      </c>
      <c r="H9" s="32" t="e">
        <f>#REF!</f>
        <v>#REF!</v>
      </c>
      <c r="I9" s="32" t="e">
        <f>#REF!</f>
        <v>#REF!</v>
      </c>
      <c r="J9" s="32" t="e">
        <f>#REF!</f>
        <v>#REF!</v>
      </c>
    </row>
    <row r="10" spans="1:10" x14ac:dyDescent="0.25">
      <c r="A10" s="11" t="s">
        <v>100</v>
      </c>
      <c r="B10" s="32"/>
      <c r="C10" s="32"/>
      <c r="D10" s="32"/>
      <c r="E10" s="32"/>
      <c r="F10" s="32"/>
      <c r="G10" s="32"/>
      <c r="H10" s="32"/>
      <c r="I10" s="32"/>
      <c r="J10" s="32"/>
    </row>
    <row r="11" spans="1:10" x14ac:dyDescent="0.25">
      <c r="A11" s="11" t="s">
        <v>54</v>
      </c>
      <c r="B11" s="32" t="e">
        <f>#REF!</f>
        <v>#REF!</v>
      </c>
      <c r="C11" s="32" t="e">
        <f>#REF!</f>
        <v>#REF!</v>
      </c>
      <c r="D11" s="32" t="e">
        <f>#REF!</f>
        <v>#REF!</v>
      </c>
      <c r="E11" s="32" t="e">
        <f>#REF!</f>
        <v>#REF!</v>
      </c>
      <c r="F11" s="32" t="e">
        <f>#REF!</f>
        <v>#REF!</v>
      </c>
      <c r="G11" s="32" t="e">
        <f>#REF!</f>
        <v>#REF!</v>
      </c>
      <c r="H11" s="32" t="e">
        <f>#REF!</f>
        <v>#REF!</v>
      </c>
      <c r="I11" s="32" t="e">
        <f>#REF!</f>
        <v>#REF!</v>
      </c>
      <c r="J11" s="32" t="e">
        <f>#REF!</f>
        <v>#REF!</v>
      </c>
    </row>
    <row r="12" spans="1:10" x14ac:dyDescent="0.25">
      <c r="A12" s="11" t="s">
        <v>56</v>
      </c>
      <c r="B12" s="32" t="e">
        <f>#REF!</f>
        <v>#REF!</v>
      </c>
      <c r="C12" s="32" t="e">
        <f>#REF!</f>
        <v>#REF!</v>
      </c>
      <c r="D12" s="32" t="e">
        <f>#REF!</f>
        <v>#REF!</v>
      </c>
      <c r="E12" s="32" t="e">
        <f>#REF!</f>
        <v>#REF!</v>
      </c>
      <c r="F12" s="32" t="e">
        <f>#REF!</f>
        <v>#REF!</v>
      </c>
      <c r="G12" s="32" t="e">
        <f>#REF!</f>
        <v>#REF!</v>
      </c>
      <c r="H12" s="32" t="e">
        <f>#REF!</f>
        <v>#REF!</v>
      </c>
      <c r="I12" s="32" t="e">
        <f>#REF!</f>
        <v>#REF!</v>
      </c>
      <c r="J12" s="32" t="e">
        <f>#REF!</f>
        <v>#REF!</v>
      </c>
    </row>
    <row r="13" spans="1:10" x14ac:dyDescent="0.25">
      <c r="A13" s="11" t="s">
        <v>142</v>
      </c>
      <c r="B13" s="32" t="e">
        <f>#REF!</f>
        <v>#REF!</v>
      </c>
      <c r="C13" s="32" t="e">
        <f>#REF!</f>
        <v>#REF!</v>
      </c>
      <c r="D13" s="32" t="e">
        <f>#REF!</f>
        <v>#REF!</v>
      </c>
      <c r="E13" s="32" t="e">
        <f>#REF!</f>
        <v>#REF!</v>
      </c>
      <c r="F13" s="32" t="e">
        <f>#REF!</f>
        <v>#REF!</v>
      </c>
      <c r="G13" s="32" t="e">
        <f>#REF!</f>
        <v>#REF!</v>
      </c>
      <c r="H13" s="32" t="e">
        <f>#REF!</f>
        <v>#REF!</v>
      </c>
      <c r="I13" s="32" t="e">
        <f>#REF!</f>
        <v>#REF!</v>
      </c>
      <c r="J13" s="32" t="e">
        <f>#REF!</f>
        <v>#REF!</v>
      </c>
    </row>
    <row r="14" spans="1:10" x14ac:dyDescent="0.25">
      <c r="A14" s="11" t="s">
        <v>173</v>
      </c>
      <c r="B14" s="32" t="e">
        <f>#REF!</f>
        <v>#REF!</v>
      </c>
      <c r="C14" s="32" t="e">
        <f>#REF!</f>
        <v>#REF!</v>
      </c>
      <c r="D14" s="32" t="e">
        <f>#REF!</f>
        <v>#REF!</v>
      </c>
      <c r="E14" s="32" t="e">
        <f>#REF!</f>
        <v>#REF!</v>
      </c>
      <c r="F14" s="32" t="e">
        <f>#REF!</f>
        <v>#REF!</v>
      </c>
      <c r="G14" s="32" t="e">
        <f>#REF!</f>
        <v>#REF!</v>
      </c>
      <c r="H14" s="32" t="e">
        <f>#REF!</f>
        <v>#REF!</v>
      </c>
      <c r="I14" s="32" t="e">
        <f>#REF!</f>
        <v>#REF!</v>
      </c>
      <c r="J14" s="32" t="e">
        <f>#REF!</f>
        <v>#REF!</v>
      </c>
    </row>
    <row r="15" spans="1:10" x14ac:dyDescent="0.25">
      <c r="A15" s="9" t="s">
        <v>53</v>
      </c>
      <c r="B15" s="30" t="e">
        <f>SUM(B16:B30)</f>
        <v>#REF!</v>
      </c>
      <c r="C15" s="30" t="e">
        <f>SUM(C16:C30)</f>
        <v>#REF!</v>
      </c>
      <c r="D15" s="30" t="e">
        <f>SUM(D16:D30)</f>
        <v>#REF!</v>
      </c>
      <c r="E15" s="30" t="e">
        <f t="shared" ref="E15:J15" si="2">SUM(E16:E30)</f>
        <v>#REF!</v>
      </c>
      <c r="F15" s="30" t="e">
        <f t="shared" si="2"/>
        <v>#REF!</v>
      </c>
      <c r="G15" s="30" t="e">
        <f t="shared" si="2"/>
        <v>#REF!</v>
      </c>
      <c r="H15" s="30" t="e">
        <f t="shared" si="2"/>
        <v>#REF!</v>
      </c>
      <c r="I15" s="30" t="e">
        <f t="shared" si="2"/>
        <v>#REF!</v>
      </c>
      <c r="J15" s="30" t="e">
        <f t="shared" si="2"/>
        <v>#REF!</v>
      </c>
    </row>
    <row r="16" spans="1:10" x14ac:dyDescent="0.25">
      <c r="A16" s="12" t="s">
        <v>174</v>
      </c>
      <c r="B16" s="33" t="e">
        <f>#REF!</f>
        <v>#REF!</v>
      </c>
      <c r="C16" s="33" t="e">
        <f>#REF!</f>
        <v>#REF!</v>
      </c>
      <c r="D16" s="33" t="e">
        <f>#REF!</f>
        <v>#REF!</v>
      </c>
      <c r="E16" s="33" t="e">
        <f>#REF!</f>
        <v>#REF!</v>
      </c>
      <c r="F16" s="33" t="e">
        <f>#REF!</f>
        <v>#REF!</v>
      </c>
      <c r="G16" s="33" t="e">
        <f>#REF!</f>
        <v>#REF!</v>
      </c>
      <c r="H16" s="33" t="e">
        <f>#REF!</f>
        <v>#REF!</v>
      </c>
      <c r="I16" s="33" t="e">
        <f>#REF!</f>
        <v>#REF!</v>
      </c>
      <c r="J16" s="33" t="e">
        <f>#REF!</f>
        <v>#REF!</v>
      </c>
    </row>
    <row r="17" spans="1:10" x14ac:dyDescent="0.25">
      <c r="A17" s="11" t="s">
        <v>175</v>
      </c>
      <c r="B17" s="32" t="e">
        <f>#REF!</f>
        <v>#REF!</v>
      </c>
      <c r="C17" s="32" t="e">
        <f>#REF!</f>
        <v>#REF!</v>
      </c>
      <c r="D17" s="32" t="e">
        <f>#REF!</f>
        <v>#REF!</v>
      </c>
      <c r="E17" s="32" t="e">
        <f>#REF!</f>
        <v>#REF!</v>
      </c>
      <c r="F17" s="32" t="e">
        <f>#REF!</f>
        <v>#REF!</v>
      </c>
      <c r="G17" s="32" t="e">
        <f>#REF!</f>
        <v>#REF!</v>
      </c>
      <c r="H17" s="32" t="e">
        <f>#REF!</f>
        <v>#REF!</v>
      </c>
      <c r="I17" s="32" t="e">
        <f>#REF!</f>
        <v>#REF!</v>
      </c>
      <c r="J17" s="32" t="e">
        <f>#REF!</f>
        <v>#REF!</v>
      </c>
    </row>
    <row r="18" spans="1:10" x14ac:dyDescent="0.25">
      <c r="A18" s="11" t="s">
        <v>118</v>
      </c>
      <c r="B18" s="32" t="e">
        <f>#REF!</f>
        <v>#REF!</v>
      </c>
      <c r="C18" s="32" t="e">
        <f>#REF!</f>
        <v>#REF!</v>
      </c>
      <c r="D18" s="32" t="e">
        <f>#REF!</f>
        <v>#REF!</v>
      </c>
      <c r="E18" s="32" t="e">
        <f>#REF!</f>
        <v>#REF!</v>
      </c>
      <c r="F18" s="32" t="e">
        <f>#REF!</f>
        <v>#REF!</v>
      </c>
      <c r="G18" s="32" t="e">
        <f>#REF!</f>
        <v>#REF!</v>
      </c>
      <c r="H18" s="32" t="e">
        <f>#REF!</f>
        <v>#REF!</v>
      </c>
      <c r="I18" s="32" t="e">
        <f>#REF!</f>
        <v>#REF!</v>
      </c>
      <c r="J18" s="32" t="e">
        <f>#REF!</f>
        <v>#REF!</v>
      </c>
    </row>
    <row r="19" spans="1:10" x14ac:dyDescent="0.25">
      <c r="A19" s="11" t="s">
        <v>176</v>
      </c>
      <c r="B19" s="32" t="e">
        <f>#REF!</f>
        <v>#REF!</v>
      </c>
      <c r="C19" s="32" t="e">
        <f>#REF!</f>
        <v>#REF!</v>
      </c>
      <c r="D19" s="32" t="e">
        <f>#REF!</f>
        <v>#REF!</v>
      </c>
      <c r="E19" s="32" t="e">
        <f>#REF!</f>
        <v>#REF!</v>
      </c>
      <c r="F19" s="32" t="e">
        <f>#REF!</f>
        <v>#REF!</v>
      </c>
      <c r="G19" s="32" t="e">
        <f>#REF!</f>
        <v>#REF!</v>
      </c>
      <c r="H19" s="32" t="e">
        <f>#REF!</f>
        <v>#REF!</v>
      </c>
      <c r="I19" s="32" t="e">
        <f>#REF!</f>
        <v>#REF!</v>
      </c>
      <c r="J19" s="32" t="e">
        <f>#REF!</f>
        <v>#REF!</v>
      </c>
    </row>
    <row r="20" spans="1:10" x14ac:dyDescent="0.25">
      <c r="A20" s="11" t="s">
        <v>177</v>
      </c>
      <c r="B20" s="32" t="e">
        <f>#REF!</f>
        <v>#REF!</v>
      </c>
      <c r="C20" s="32" t="e">
        <f>#REF!</f>
        <v>#REF!</v>
      </c>
      <c r="D20" s="32" t="e">
        <f>#REF!</f>
        <v>#REF!</v>
      </c>
      <c r="E20" s="32" t="e">
        <f>#REF!</f>
        <v>#REF!</v>
      </c>
      <c r="F20" s="32" t="e">
        <f>#REF!</f>
        <v>#REF!</v>
      </c>
      <c r="G20" s="32" t="e">
        <f>#REF!</f>
        <v>#REF!</v>
      </c>
      <c r="H20" s="32" t="e">
        <f>#REF!</f>
        <v>#REF!</v>
      </c>
      <c r="I20" s="32" t="e">
        <f>#REF!</f>
        <v>#REF!</v>
      </c>
      <c r="J20" s="32" t="e">
        <f>#REF!</f>
        <v>#REF!</v>
      </c>
    </row>
    <row r="21" spans="1:10" x14ac:dyDescent="0.25">
      <c r="A21" s="11" t="s">
        <v>41</v>
      </c>
      <c r="B21" s="32" t="e">
        <f>#REF!</f>
        <v>#REF!</v>
      </c>
      <c r="C21" s="32" t="e">
        <f>#REF!</f>
        <v>#REF!</v>
      </c>
      <c r="D21" s="32" t="e">
        <f>#REF!</f>
        <v>#REF!</v>
      </c>
      <c r="E21" s="32" t="e">
        <f>#REF!</f>
        <v>#REF!</v>
      </c>
      <c r="F21" s="32" t="e">
        <f>#REF!</f>
        <v>#REF!</v>
      </c>
      <c r="G21" s="32" t="e">
        <f>#REF!</f>
        <v>#REF!</v>
      </c>
      <c r="H21" s="32" t="e">
        <f>#REF!</f>
        <v>#REF!</v>
      </c>
      <c r="I21" s="32" t="e">
        <f>#REF!</f>
        <v>#REF!</v>
      </c>
      <c r="J21" s="32" t="e">
        <f>#REF!</f>
        <v>#REF!</v>
      </c>
    </row>
    <row r="22" spans="1:10" x14ac:dyDescent="0.25">
      <c r="A22" s="11" t="s">
        <v>103</v>
      </c>
      <c r="B22" s="32" t="e">
        <f>#REF!</f>
        <v>#REF!</v>
      </c>
      <c r="C22" s="32" t="e">
        <f>#REF!</f>
        <v>#REF!</v>
      </c>
      <c r="D22" s="32" t="e">
        <f>#REF!</f>
        <v>#REF!</v>
      </c>
      <c r="E22" s="32" t="e">
        <f>#REF!</f>
        <v>#REF!</v>
      </c>
      <c r="F22" s="32" t="e">
        <f>#REF!</f>
        <v>#REF!</v>
      </c>
      <c r="G22" s="32" t="e">
        <f>#REF!</f>
        <v>#REF!</v>
      </c>
      <c r="H22" s="32" t="e">
        <f>#REF!</f>
        <v>#REF!</v>
      </c>
      <c r="I22" s="32" t="e">
        <f>#REF!</f>
        <v>#REF!</v>
      </c>
      <c r="J22" s="32" t="e">
        <f>#REF!</f>
        <v>#REF!</v>
      </c>
    </row>
    <row r="23" spans="1:10" x14ac:dyDescent="0.25">
      <c r="A23" s="11" t="s">
        <v>24</v>
      </c>
      <c r="B23" s="32" t="e">
        <f>#REF!</f>
        <v>#REF!</v>
      </c>
      <c r="C23" s="32" t="e">
        <f>#REF!</f>
        <v>#REF!</v>
      </c>
      <c r="D23" s="32" t="e">
        <f>#REF!</f>
        <v>#REF!</v>
      </c>
      <c r="E23" s="32" t="e">
        <f>#REF!</f>
        <v>#REF!</v>
      </c>
      <c r="F23" s="32" t="e">
        <f>#REF!</f>
        <v>#REF!</v>
      </c>
      <c r="G23" s="32" t="e">
        <f>#REF!</f>
        <v>#REF!</v>
      </c>
      <c r="H23" s="32" t="e">
        <f>#REF!</f>
        <v>#REF!</v>
      </c>
      <c r="I23" s="32" t="e">
        <f>#REF!</f>
        <v>#REF!</v>
      </c>
      <c r="J23" s="32" t="e">
        <f>#REF!</f>
        <v>#REF!</v>
      </c>
    </row>
    <row r="24" spans="1:10" x14ac:dyDescent="0.25">
      <c r="A24" s="11" t="s">
        <v>82</v>
      </c>
      <c r="B24" s="32" t="e">
        <f>#REF!</f>
        <v>#REF!</v>
      </c>
      <c r="C24" s="32" t="e">
        <f>#REF!</f>
        <v>#REF!</v>
      </c>
      <c r="D24" s="32" t="e">
        <f>#REF!</f>
        <v>#REF!</v>
      </c>
      <c r="E24" s="32" t="e">
        <f>#REF!</f>
        <v>#REF!</v>
      </c>
      <c r="F24" s="32" t="e">
        <f>#REF!</f>
        <v>#REF!</v>
      </c>
      <c r="G24" s="32" t="e">
        <f>#REF!</f>
        <v>#REF!</v>
      </c>
      <c r="H24" s="32" t="e">
        <f>#REF!</f>
        <v>#REF!</v>
      </c>
      <c r="I24" s="32" t="e">
        <f>#REF!</f>
        <v>#REF!</v>
      </c>
      <c r="J24" s="32" t="e">
        <f>#REF!</f>
        <v>#REF!</v>
      </c>
    </row>
    <row r="25" spans="1:10" x14ac:dyDescent="0.25">
      <c r="A25" s="11" t="s">
        <v>13</v>
      </c>
      <c r="B25" s="32" t="e">
        <f>#REF!</f>
        <v>#REF!</v>
      </c>
      <c r="C25" s="32" t="e">
        <f>#REF!</f>
        <v>#REF!</v>
      </c>
      <c r="D25" s="32" t="e">
        <f>#REF!</f>
        <v>#REF!</v>
      </c>
      <c r="E25" s="32" t="e">
        <f>#REF!</f>
        <v>#REF!</v>
      </c>
      <c r="F25" s="32" t="e">
        <f>#REF!</f>
        <v>#REF!</v>
      </c>
      <c r="G25" s="32" t="e">
        <f>#REF!</f>
        <v>#REF!</v>
      </c>
      <c r="H25" s="32" t="e">
        <f>#REF!</f>
        <v>#REF!</v>
      </c>
      <c r="I25" s="32" t="e">
        <f>#REF!</f>
        <v>#REF!</v>
      </c>
      <c r="J25" s="32" t="e">
        <f>#REF!</f>
        <v>#REF!</v>
      </c>
    </row>
    <row r="26" spans="1:10" x14ac:dyDescent="0.25">
      <c r="A26" s="11" t="s">
        <v>10</v>
      </c>
      <c r="B26" s="32" t="e">
        <f>#REF!-B25</f>
        <v>#REF!</v>
      </c>
      <c r="C26" s="32" t="e">
        <f>#REF!-C25</f>
        <v>#REF!</v>
      </c>
      <c r="D26" s="32" t="e">
        <f>#REF!-D25</f>
        <v>#REF!</v>
      </c>
      <c r="E26" s="32" t="e">
        <f>#REF!-E25</f>
        <v>#REF!</v>
      </c>
      <c r="F26" s="32" t="e">
        <f>#REF!-F25</f>
        <v>#REF!</v>
      </c>
      <c r="G26" s="32" t="e">
        <f>#REF!-G25</f>
        <v>#REF!</v>
      </c>
      <c r="H26" s="32" t="e">
        <f>#REF!-H25</f>
        <v>#REF!</v>
      </c>
      <c r="I26" s="32" t="e">
        <f>#REF!-I25</f>
        <v>#REF!</v>
      </c>
      <c r="J26" s="32" t="e">
        <f>#REF!-J25</f>
        <v>#REF!</v>
      </c>
    </row>
    <row r="27" spans="1:10" x14ac:dyDescent="0.25">
      <c r="A27" s="11" t="s">
        <v>83</v>
      </c>
      <c r="B27" s="32" t="e">
        <f>#REF!</f>
        <v>#REF!</v>
      </c>
      <c r="C27" s="32" t="e">
        <f>#REF!</f>
        <v>#REF!</v>
      </c>
      <c r="D27" s="32" t="e">
        <f>#REF!</f>
        <v>#REF!</v>
      </c>
      <c r="E27" s="32" t="e">
        <f>#REF!</f>
        <v>#REF!</v>
      </c>
      <c r="F27" s="32" t="e">
        <f>#REF!</f>
        <v>#REF!</v>
      </c>
      <c r="G27" s="32" t="e">
        <f>#REF!</f>
        <v>#REF!</v>
      </c>
      <c r="H27" s="32" t="e">
        <f>#REF!</f>
        <v>#REF!</v>
      </c>
      <c r="I27" s="32" t="e">
        <f>#REF!</f>
        <v>#REF!</v>
      </c>
      <c r="J27" s="32" t="e">
        <f>#REF!</f>
        <v>#REF!</v>
      </c>
    </row>
    <row r="28" spans="1:10" x14ac:dyDescent="0.25">
      <c r="A28" s="11" t="s">
        <v>84</v>
      </c>
      <c r="B28" s="32" t="e">
        <f>#REF!</f>
        <v>#REF!</v>
      </c>
      <c r="C28" s="32" t="e">
        <f>#REF!</f>
        <v>#REF!</v>
      </c>
      <c r="D28" s="32" t="e">
        <f>#REF!</f>
        <v>#REF!</v>
      </c>
      <c r="E28" s="32" t="e">
        <f>#REF!</f>
        <v>#REF!</v>
      </c>
      <c r="F28" s="32" t="e">
        <f>#REF!</f>
        <v>#REF!</v>
      </c>
      <c r="G28" s="32" t="e">
        <f>#REF!</f>
        <v>#REF!</v>
      </c>
      <c r="H28" s="32" t="e">
        <f>#REF!</f>
        <v>#REF!</v>
      </c>
      <c r="I28" s="32" t="e">
        <f>#REF!</f>
        <v>#REF!</v>
      </c>
      <c r="J28" s="32" t="e">
        <f>#REF!</f>
        <v>#REF!</v>
      </c>
    </row>
    <row r="29" spans="1:10" x14ac:dyDescent="0.25">
      <c r="A29" s="11" t="s">
        <v>85</v>
      </c>
      <c r="B29" s="32" t="e">
        <f>#REF!</f>
        <v>#REF!</v>
      </c>
      <c r="C29" s="32" t="e">
        <f>#REF!</f>
        <v>#REF!</v>
      </c>
      <c r="D29" s="32" t="e">
        <f>#REF!</f>
        <v>#REF!</v>
      </c>
      <c r="E29" s="32" t="e">
        <f>#REF!</f>
        <v>#REF!</v>
      </c>
      <c r="F29" s="32" t="e">
        <f>#REF!</f>
        <v>#REF!</v>
      </c>
      <c r="G29" s="32" t="e">
        <f>#REF!</f>
        <v>#REF!</v>
      </c>
      <c r="H29" s="32" t="e">
        <f>#REF!</f>
        <v>#REF!</v>
      </c>
      <c r="I29" s="32" t="e">
        <f>#REF!</f>
        <v>#REF!</v>
      </c>
      <c r="J29" s="32" t="e">
        <f>#REF!</f>
        <v>#REF!</v>
      </c>
    </row>
    <row r="30" spans="1:10" x14ac:dyDescent="0.25">
      <c r="A30" s="21" t="s">
        <v>164</v>
      </c>
      <c r="B30" s="34" t="e">
        <f>#REF!</f>
        <v>#REF!</v>
      </c>
      <c r="C30" s="34" t="e">
        <f>#REF!</f>
        <v>#REF!</v>
      </c>
      <c r="D30" s="34" t="e">
        <f>#REF!</f>
        <v>#REF!</v>
      </c>
      <c r="E30" s="34" t="e">
        <f>#REF!</f>
        <v>#REF!</v>
      </c>
      <c r="F30" s="34" t="e">
        <f>#REF!</f>
        <v>#REF!</v>
      </c>
      <c r="G30" s="34" t="e">
        <f>#REF!</f>
        <v>#REF!</v>
      </c>
      <c r="H30" s="34" t="e">
        <f>#REF!</f>
        <v>#REF!</v>
      </c>
      <c r="I30" s="34" t="e">
        <f>#REF!</f>
        <v>#REF!</v>
      </c>
      <c r="J30" s="34" t="e">
        <f>#REF!</f>
        <v>#REF!</v>
      </c>
    </row>
    <row r="31" spans="1:10" x14ac:dyDescent="0.25">
      <c r="A31" s="9" t="s">
        <v>167</v>
      </c>
      <c r="B31" s="30" t="e">
        <f>B32+B45</f>
        <v>#REF!</v>
      </c>
      <c r="C31" s="30" t="e">
        <f>C32+C45</f>
        <v>#REF!</v>
      </c>
      <c r="D31" s="30" t="e">
        <f>D32+D45</f>
        <v>#REF!</v>
      </c>
      <c r="E31" s="30" t="e">
        <f t="shared" ref="E31:J31" si="3">E32+E45</f>
        <v>#REF!</v>
      </c>
      <c r="F31" s="30" t="e">
        <f t="shared" si="3"/>
        <v>#REF!</v>
      </c>
      <c r="G31" s="30" t="e">
        <f t="shared" si="3"/>
        <v>#REF!</v>
      </c>
      <c r="H31" s="30" t="e">
        <f t="shared" si="3"/>
        <v>#REF!</v>
      </c>
      <c r="I31" s="30" t="e">
        <f t="shared" si="3"/>
        <v>#REF!</v>
      </c>
      <c r="J31" s="30" t="e">
        <f t="shared" si="3"/>
        <v>#REF!</v>
      </c>
    </row>
    <row r="32" spans="1:10" x14ac:dyDescent="0.25">
      <c r="A32" s="4" t="s">
        <v>127</v>
      </c>
      <c r="B32" s="22" t="e">
        <f>B33+B36+B42+B44</f>
        <v>#REF!</v>
      </c>
      <c r="C32" s="22" t="e">
        <f>C33+C36+C42+C44</f>
        <v>#REF!</v>
      </c>
      <c r="D32" s="22" t="e">
        <f>D33+D36+D42+D44</f>
        <v>#REF!</v>
      </c>
      <c r="E32" s="22" t="e">
        <f t="shared" ref="E32:J32" si="4">E33+E36+E42+E44</f>
        <v>#REF!</v>
      </c>
      <c r="F32" s="22" t="e">
        <f t="shared" si="4"/>
        <v>#REF!</v>
      </c>
      <c r="G32" s="22" t="e">
        <f t="shared" si="4"/>
        <v>#REF!</v>
      </c>
      <c r="H32" s="22" t="e">
        <f t="shared" si="4"/>
        <v>#REF!</v>
      </c>
      <c r="I32" s="22" t="e">
        <f t="shared" si="4"/>
        <v>#REF!</v>
      </c>
      <c r="J32" s="22" t="e">
        <f t="shared" si="4"/>
        <v>#REF!</v>
      </c>
    </row>
    <row r="33" spans="1:10" s="14" customFormat="1" x14ac:dyDescent="0.25">
      <c r="A33" s="13" t="s">
        <v>101</v>
      </c>
      <c r="B33" s="35" t="e">
        <f>SUM(B34:B35)</f>
        <v>#REF!</v>
      </c>
      <c r="C33" s="35" t="e">
        <f t="shared" ref="C33:J33" si="5">SUM(C34:C35)</f>
        <v>#REF!</v>
      </c>
      <c r="D33" s="35" t="e">
        <f t="shared" si="5"/>
        <v>#REF!</v>
      </c>
      <c r="E33" s="35" t="e">
        <f t="shared" si="5"/>
        <v>#REF!</v>
      </c>
      <c r="F33" s="35" t="e">
        <f t="shared" si="5"/>
        <v>#REF!</v>
      </c>
      <c r="G33" s="35" t="e">
        <f t="shared" si="5"/>
        <v>#REF!</v>
      </c>
      <c r="H33" s="35" t="e">
        <f t="shared" si="5"/>
        <v>#REF!</v>
      </c>
      <c r="I33" s="35" t="e">
        <f t="shared" si="5"/>
        <v>#REF!</v>
      </c>
      <c r="J33" s="35" t="e">
        <f t="shared" si="5"/>
        <v>#REF!</v>
      </c>
    </row>
    <row r="34" spans="1:10" s="14" customFormat="1" x14ac:dyDescent="0.25">
      <c r="A34" s="61" t="s">
        <v>141</v>
      </c>
      <c r="B34" s="60" t="e">
        <f>#REF!</f>
        <v>#REF!</v>
      </c>
      <c r="C34" s="60" t="e">
        <f>#REF!</f>
        <v>#REF!</v>
      </c>
      <c r="D34" s="60" t="e">
        <f>#REF!</f>
        <v>#REF!</v>
      </c>
      <c r="E34" s="60" t="e">
        <f>#REF!</f>
        <v>#REF!</v>
      </c>
      <c r="F34" s="60" t="e">
        <f>#REF!</f>
        <v>#REF!</v>
      </c>
      <c r="G34" s="60" t="e">
        <f>#REF!</f>
        <v>#REF!</v>
      </c>
      <c r="H34" s="60" t="e">
        <f>#REF!</f>
        <v>#REF!</v>
      </c>
      <c r="I34" s="60" t="e">
        <f>#REF!</f>
        <v>#REF!</v>
      </c>
      <c r="J34" s="60" t="e">
        <f>#REF!</f>
        <v>#REF!</v>
      </c>
    </row>
    <row r="35" spans="1:10" x14ac:dyDescent="0.25">
      <c r="A35" s="11" t="s">
        <v>104</v>
      </c>
      <c r="B35" s="32" t="e">
        <f>#REF!</f>
        <v>#REF!</v>
      </c>
      <c r="C35" s="32" t="e">
        <f>#REF!</f>
        <v>#REF!</v>
      </c>
      <c r="D35" s="32" t="e">
        <f>#REF!</f>
        <v>#REF!</v>
      </c>
      <c r="E35" s="32" t="e">
        <f>#REF!</f>
        <v>#REF!</v>
      </c>
      <c r="F35" s="32" t="e">
        <f>#REF!</f>
        <v>#REF!</v>
      </c>
      <c r="G35" s="32" t="e">
        <f>#REF!</f>
        <v>#REF!</v>
      </c>
      <c r="H35" s="32" t="e">
        <f>#REF!</f>
        <v>#REF!</v>
      </c>
      <c r="I35" s="32" t="e">
        <f>#REF!</f>
        <v>#REF!</v>
      </c>
      <c r="J35" s="32" t="e">
        <f>#REF!</f>
        <v>#REF!</v>
      </c>
    </row>
    <row r="36" spans="1:10" s="14" customFormat="1" x14ac:dyDescent="0.25">
      <c r="A36" s="15" t="s">
        <v>86</v>
      </c>
      <c r="B36" s="36" t="e">
        <f>SUM(B37:B41)</f>
        <v>#REF!</v>
      </c>
      <c r="C36" s="36" t="e">
        <f>SUM(C37:C41)</f>
        <v>#REF!</v>
      </c>
      <c r="D36" s="36" t="e">
        <f>SUM(D37:D41)</f>
        <v>#REF!</v>
      </c>
      <c r="E36" s="36" t="e">
        <f t="shared" ref="E36:J36" si="6">SUM(E37:E41)</f>
        <v>#REF!</v>
      </c>
      <c r="F36" s="36" t="e">
        <f t="shared" si="6"/>
        <v>#REF!</v>
      </c>
      <c r="G36" s="36" t="e">
        <f t="shared" si="6"/>
        <v>#REF!</v>
      </c>
      <c r="H36" s="36" t="e">
        <f t="shared" si="6"/>
        <v>#REF!</v>
      </c>
      <c r="I36" s="36" t="e">
        <f t="shared" si="6"/>
        <v>#REF!</v>
      </c>
      <c r="J36" s="36" t="e">
        <f t="shared" si="6"/>
        <v>#REF!</v>
      </c>
    </row>
    <row r="37" spans="1:10" x14ac:dyDescent="0.25">
      <c r="A37" s="11" t="s">
        <v>23</v>
      </c>
      <c r="B37" s="32"/>
      <c r="C37" s="32"/>
      <c r="D37" s="32"/>
      <c r="E37" s="32"/>
      <c r="F37" s="32"/>
      <c r="G37" s="32"/>
      <c r="H37" s="32"/>
      <c r="I37" s="32"/>
      <c r="J37" s="32"/>
    </row>
    <row r="38" spans="1:10" x14ac:dyDescent="0.25">
      <c r="A38" s="11" t="s">
        <v>87</v>
      </c>
      <c r="B38" s="32" t="e">
        <f>#REF!</f>
        <v>#REF!</v>
      </c>
      <c r="C38" s="32" t="e">
        <f>#REF!</f>
        <v>#REF!</v>
      </c>
      <c r="D38" s="32" t="e">
        <f>#REF!</f>
        <v>#REF!</v>
      </c>
      <c r="E38" s="32" t="e">
        <f>#REF!</f>
        <v>#REF!</v>
      </c>
      <c r="F38" s="32" t="e">
        <f>#REF!</f>
        <v>#REF!</v>
      </c>
      <c r="G38" s="32" t="e">
        <f>#REF!</f>
        <v>#REF!</v>
      </c>
      <c r="H38" s="32" t="e">
        <f>#REF!</f>
        <v>#REF!</v>
      </c>
      <c r="I38" s="32" t="e">
        <f>#REF!</f>
        <v>#REF!</v>
      </c>
      <c r="J38" s="32" t="e">
        <f>#REF!</f>
        <v>#REF!</v>
      </c>
    </row>
    <row r="39" spans="1:10" x14ac:dyDescent="0.25">
      <c r="A39" s="11" t="s">
        <v>88</v>
      </c>
      <c r="B39" s="32" t="e">
        <f>#REF!</f>
        <v>#REF!</v>
      </c>
      <c r="C39" s="32" t="e">
        <f>#REF!</f>
        <v>#REF!</v>
      </c>
      <c r="D39" s="32" t="e">
        <f>#REF!</f>
        <v>#REF!</v>
      </c>
      <c r="E39" s="32" t="e">
        <f>#REF!</f>
        <v>#REF!</v>
      </c>
      <c r="F39" s="32" t="e">
        <f>#REF!</f>
        <v>#REF!</v>
      </c>
      <c r="G39" s="32" t="e">
        <f>#REF!</f>
        <v>#REF!</v>
      </c>
      <c r="H39" s="32" t="e">
        <f>#REF!</f>
        <v>#REF!</v>
      </c>
      <c r="I39" s="32" t="e">
        <f>#REF!</f>
        <v>#REF!</v>
      </c>
      <c r="J39" s="32" t="e">
        <f>#REF!</f>
        <v>#REF!</v>
      </c>
    </row>
    <row r="40" spans="1:10" x14ac:dyDescent="0.25">
      <c r="A40" s="11" t="s">
        <v>50</v>
      </c>
      <c r="B40" s="32" t="e">
        <f>#REF!</f>
        <v>#REF!</v>
      </c>
      <c r="C40" s="32" t="e">
        <f>#REF!</f>
        <v>#REF!</v>
      </c>
      <c r="D40" s="32" t="e">
        <f>#REF!</f>
        <v>#REF!</v>
      </c>
      <c r="E40" s="32" t="e">
        <f>#REF!</f>
        <v>#REF!</v>
      </c>
      <c r="F40" s="32" t="e">
        <f>#REF!</f>
        <v>#REF!</v>
      </c>
      <c r="G40" s="32" t="e">
        <f>#REF!</f>
        <v>#REF!</v>
      </c>
      <c r="H40" s="32" t="e">
        <f>#REF!</f>
        <v>#REF!</v>
      </c>
      <c r="I40" s="32" t="e">
        <f>#REF!</f>
        <v>#REF!</v>
      </c>
      <c r="J40" s="32" t="e">
        <f>#REF!</f>
        <v>#REF!</v>
      </c>
    </row>
    <row r="41" spans="1:10" x14ac:dyDescent="0.25">
      <c r="A41" s="11" t="s">
        <v>51</v>
      </c>
      <c r="B41" s="32" t="e">
        <f>#REF!</f>
        <v>#REF!</v>
      </c>
      <c r="C41" s="32" t="e">
        <f>#REF!</f>
        <v>#REF!</v>
      </c>
      <c r="D41" s="32" t="e">
        <f>#REF!</f>
        <v>#REF!</v>
      </c>
      <c r="E41" s="32" t="e">
        <f>#REF!</f>
        <v>#REF!</v>
      </c>
      <c r="F41" s="32" t="e">
        <f>#REF!</f>
        <v>#REF!</v>
      </c>
      <c r="G41" s="32" t="e">
        <f>#REF!</f>
        <v>#REF!</v>
      </c>
      <c r="H41" s="32" t="e">
        <f>#REF!</f>
        <v>#REF!</v>
      </c>
      <c r="I41" s="32" t="e">
        <f>#REF!</f>
        <v>#REF!</v>
      </c>
      <c r="J41" s="32" t="e">
        <f>#REF!</f>
        <v>#REF!</v>
      </c>
    </row>
    <row r="42" spans="1:10" s="14" customFormat="1" x14ac:dyDescent="0.25">
      <c r="A42" s="15" t="s">
        <v>158</v>
      </c>
      <c r="B42" s="36" t="e">
        <f>SUM(B43:B43)</f>
        <v>#REF!</v>
      </c>
      <c r="C42" s="36" t="e">
        <f>SUM(C43:C43)</f>
        <v>#REF!</v>
      </c>
      <c r="D42" s="36" t="e">
        <f>SUM(D43:D43)</f>
        <v>#REF!</v>
      </c>
      <c r="E42" s="36" t="e">
        <f t="shared" ref="E42:J42" si="7">SUM(E43:E43)</f>
        <v>#REF!</v>
      </c>
      <c r="F42" s="36" t="e">
        <f t="shared" si="7"/>
        <v>#REF!</v>
      </c>
      <c r="G42" s="36" t="e">
        <f t="shared" si="7"/>
        <v>#REF!</v>
      </c>
      <c r="H42" s="36" t="e">
        <f t="shared" si="7"/>
        <v>#REF!</v>
      </c>
      <c r="I42" s="36" t="e">
        <f t="shared" si="7"/>
        <v>#REF!</v>
      </c>
      <c r="J42" s="36" t="e">
        <f t="shared" si="7"/>
        <v>#REF!</v>
      </c>
    </row>
    <row r="43" spans="1:10" x14ac:dyDescent="0.25">
      <c r="A43" s="11" t="s">
        <v>159</v>
      </c>
      <c r="B43" s="32" t="e">
        <f>#REF!</f>
        <v>#REF!</v>
      </c>
      <c r="C43" s="32" t="e">
        <f>#REF!</f>
        <v>#REF!</v>
      </c>
      <c r="D43" s="32" t="e">
        <f>#REF!</f>
        <v>#REF!</v>
      </c>
      <c r="E43" s="32" t="e">
        <f>#REF!</f>
        <v>#REF!</v>
      </c>
      <c r="F43" s="32" t="e">
        <f>#REF!</f>
        <v>#REF!</v>
      </c>
      <c r="G43" s="32" t="e">
        <f>#REF!</f>
        <v>#REF!</v>
      </c>
      <c r="H43" s="32" t="e">
        <f>#REF!</f>
        <v>#REF!</v>
      </c>
      <c r="I43" s="32" t="e">
        <f>#REF!</f>
        <v>#REF!</v>
      </c>
      <c r="J43" s="32" t="e">
        <f>#REF!</f>
        <v>#REF!</v>
      </c>
    </row>
    <row r="44" spans="1:10" x14ac:dyDescent="0.25">
      <c r="A44" s="11" t="s">
        <v>67</v>
      </c>
      <c r="B44" s="32" t="e">
        <f>#REF!</f>
        <v>#REF!</v>
      </c>
      <c r="C44" s="32" t="e">
        <f>#REF!</f>
        <v>#REF!</v>
      </c>
      <c r="D44" s="32" t="e">
        <f>#REF!</f>
        <v>#REF!</v>
      </c>
      <c r="E44" s="32" t="e">
        <f>#REF!</f>
        <v>#REF!</v>
      </c>
      <c r="F44" s="32" t="e">
        <f>#REF!</f>
        <v>#REF!</v>
      </c>
      <c r="G44" s="32" t="e">
        <f>#REF!</f>
        <v>#REF!</v>
      </c>
      <c r="H44" s="32" t="e">
        <f>#REF!</f>
        <v>#REF!</v>
      </c>
      <c r="I44" s="32" t="e">
        <f>#REF!</f>
        <v>#REF!</v>
      </c>
      <c r="J44" s="32" t="e">
        <f>#REF!</f>
        <v>#REF!</v>
      </c>
    </row>
    <row r="45" spans="1:10" x14ac:dyDescent="0.25">
      <c r="A45" s="11" t="s">
        <v>113</v>
      </c>
      <c r="B45" s="32" t="e">
        <f>#REF!</f>
        <v>#REF!</v>
      </c>
      <c r="C45" s="32" t="e">
        <f>#REF!</f>
        <v>#REF!</v>
      </c>
      <c r="D45" s="32" t="e">
        <f>#REF!</f>
        <v>#REF!</v>
      </c>
      <c r="E45" s="32" t="e">
        <f>#REF!</f>
        <v>#REF!</v>
      </c>
      <c r="F45" s="32" t="e">
        <f>#REF!</f>
        <v>#REF!</v>
      </c>
      <c r="G45" s="32" t="e">
        <f>#REF!</f>
        <v>#REF!</v>
      </c>
      <c r="H45" s="32" t="e">
        <f>#REF!</f>
        <v>#REF!</v>
      </c>
      <c r="I45" s="32" t="e">
        <f>#REF!</f>
        <v>#REF!</v>
      </c>
      <c r="J45" s="32" t="e">
        <f>#REF!</f>
        <v>#REF!</v>
      </c>
    </row>
    <row r="46" spans="1:10" s="20" customFormat="1" ht="21.75" customHeight="1" x14ac:dyDescent="0.25">
      <c r="A46" s="19" t="s">
        <v>121</v>
      </c>
      <c r="B46" s="37" t="e">
        <f>B31+B5</f>
        <v>#REF!</v>
      </c>
      <c r="C46" s="37" t="e">
        <f>C31+C5</f>
        <v>#REF!</v>
      </c>
      <c r="D46" s="37" t="e">
        <f>D31+D5</f>
        <v>#REF!</v>
      </c>
      <c r="E46" s="37" t="e">
        <f t="shared" ref="E46:J46" si="8">E31+E5</f>
        <v>#REF!</v>
      </c>
      <c r="F46" s="37" t="e">
        <f t="shared" si="8"/>
        <v>#REF!</v>
      </c>
      <c r="G46" s="37" t="e">
        <f t="shared" si="8"/>
        <v>#REF!</v>
      </c>
      <c r="H46" s="37" t="e">
        <f t="shared" si="8"/>
        <v>#REF!</v>
      </c>
      <c r="I46" s="37" t="e">
        <f t="shared" si="8"/>
        <v>#REF!</v>
      </c>
      <c r="J46" s="37" t="e">
        <f t="shared" si="8"/>
        <v>#REF!</v>
      </c>
    </row>
    <row r="47" spans="1:10" s="16" customFormat="1" outlineLevel="1" x14ac:dyDescent="0.25">
      <c r="A47" s="17" t="s">
        <v>135</v>
      </c>
      <c r="B47" s="38"/>
      <c r="C47" s="38"/>
      <c r="D47" s="38"/>
      <c r="E47" s="38"/>
      <c r="F47" s="38"/>
      <c r="G47" s="38"/>
      <c r="H47" s="38" t="e">
        <f>H46-'Приложение 1'!G10-#REF!</f>
        <v>#REF!</v>
      </c>
      <c r="I47" s="38" t="e">
        <f>'свод (в рублях)'!C46-#REF!-#REF!</f>
        <v>#REF!</v>
      </c>
      <c r="J47" s="38" t="e">
        <f>'свод (в рублях)'!D46-#REF!-#REF!</f>
        <v>#REF!</v>
      </c>
    </row>
    <row r="48" spans="1:10" s="16" customFormat="1" outlineLevel="1" x14ac:dyDescent="0.25">
      <c r="A48" s="17" t="s">
        <v>136</v>
      </c>
      <c r="B48" s="38" t="e">
        <f>B46-#REF!</f>
        <v>#REF!</v>
      </c>
      <c r="C48" s="38" t="e">
        <f>C46-#REF!</f>
        <v>#REF!</v>
      </c>
      <c r="D48" s="38" t="e">
        <f>D46-#REF!</f>
        <v>#REF!</v>
      </c>
      <c r="E48" s="38" t="e">
        <f>E46-#REF!</f>
        <v>#REF!</v>
      </c>
      <c r="F48" s="38" t="e">
        <f>F46-#REF!</f>
        <v>#REF!</v>
      </c>
      <c r="G48" s="38" t="e">
        <f>G46-#REF!</f>
        <v>#REF!</v>
      </c>
      <c r="H48" s="38" t="e">
        <f>H46-#REF!</f>
        <v>#REF!</v>
      </c>
      <c r="I48" s="38" t="e">
        <f>I46-#REF!</f>
        <v>#REF!</v>
      </c>
      <c r="J48" s="38" t="e">
        <f>J46-#REF!</f>
        <v>#REF!</v>
      </c>
    </row>
  </sheetData>
  <mergeCells count="5">
    <mergeCell ref="H3:J3"/>
    <mergeCell ref="A1:J1"/>
    <mergeCell ref="A3:A4"/>
    <mergeCell ref="B3:D3"/>
    <mergeCell ref="E3:G3"/>
  </mergeCells>
  <phoneticPr fontId="1" type="noConversion"/>
  <printOptions horizontalCentered="1"/>
  <pageMargins left="0.31496062992125984" right="0.19685039370078741" top="0.36" bottom="0.15748031496062992" header="0.21" footer="0.15748031496062992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9"/>
  <sheetViews>
    <sheetView tabSelected="1" view="pageBreakPreview" zoomScale="80" zoomScaleNormal="100" zoomScaleSheetLayoutView="80" workbookViewId="0">
      <selection activeCell="A5" sqref="A5:I5"/>
    </sheetView>
  </sheetViews>
  <sheetFormatPr defaultRowHeight="23.25" x14ac:dyDescent="0.35"/>
  <cols>
    <col min="1" max="1" width="64.5" style="1" customWidth="1"/>
    <col min="2" max="2" width="6.625" style="1" customWidth="1"/>
    <col min="3" max="3" width="9" style="7" customWidth="1"/>
    <col min="4" max="4" width="3.75" style="7" customWidth="1"/>
    <col min="5" max="5" width="5.625" style="7" customWidth="1"/>
    <col min="6" max="6" width="4.375" style="7" customWidth="1"/>
    <col min="7" max="7" width="16.25" style="1" customWidth="1"/>
    <col min="8" max="8" width="16.375" style="18" customWidth="1"/>
    <col min="9" max="9" width="11.5" style="94" customWidth="1"/>
    <col min="10" max="16384" width="9" style="1"/>
  </cols>
  <sheetData>
    <row r="1" spans="1:10" ht="33" x14ac:dyDescent="0.45">
      <c r="A1" s="114" t="s">
        <v>277</v>
      </c>
      <c r="B1" s="114"/>
      <c r="C1" s="114"/>
      <c r="D1" s="114"/>
      <c r="E1" s="114"/>
      <c r="F1" s="114"/>
      <c r="G1" s="114"/>
      <c r="H1" s="114"/>
      <c r="I1" s="114"/>
    </row>
    <row r="2" spans="1:10" ht="33" x14ac:dyDescent="0.45">
      <c r="A2" s="114" t="s">
        <v>278</v>
      </c>
      <c r="B2" s="114"/>
      <c r="C2" s="114"/>
      <c r="D2" s="114"/>
      <c r="E2" s="114"/>
      <c r="F2" s="114"/>
      <c r="G2" s="114"/>
      <c r="H2" s="114"/>
      <c r="I2" s="114"/>
    </row>
    <row r="3" spans="1:10" ht="33" x14ac:dyDescent="0.25">
      <c r="A3" s="115" t="s">
        <v>279</v>
      </c>
      <c r="B3" s="115"/>
      <c r="C3" s="115"/>
      <c r="D3" s="115"/>
      <c r="E3" s="115"/>
      <c r="F3" s="115"/>
      <c r="G3" s="115"/>
      <c r="H3" s="115"/>
      <c r="I3" s="115"/>
    </row>
    <row r="4" spans="1:10" ht="33" x14ac:dyDescent="0.25">
      <c r="A4" s="95"/>
      <c r="B4" s="95"/>
      <c r="C4" s="95"/>
      <c r="D4" s="95"/>
      <c r="E4" s="95"/>
      <c r="F4" s="95"/>
      <c r="G4" s="95"/>
      <c r="H4" s="95"/>
      <c r="I4" s="95"/>
    </row>
    <row r="5" spans="1:10" ht="33" x14ac:dyDescent="0.25">
      <c r="A5" s="113" t="s">
        <v>281</v>
      </c>
      <c r="B5" s="111"/>
      <c r="C5" s="111"/>
      <c r="D5" s="111"/>
      <c r="E5" s="111"/>
      <c r="F5" s="111"/>
      <c r="G5" s="111"/>
      <c r="H5" s="111"/>
      <c r="I5" s="111"/>
    </row>
    <row r="6" spans="1:10" ht="35.25" customHeight="1" x14ac:dyDescent="0.25">
      <c r="A6" s="111" t="s">
        <v>280</v>
      </c>
      <c r="B6" s="111"/>
      <c r="C6" s="111"/>
      <c r="D6" s="111"/>
      <c r="E6" s="111"/>
      <c r="F6" s="111"/>
      <c r="G6" s="111"/>
      <c r="H6" s="111"/>
      <c r="I6" s="111"/>
    </row>
    <row r="7" spans="1:10" ht="26.25" customHeight="1" x14ac:dyDescent="0.25">
      <c r="A7" s="62"/>
      <c r="B7" s="62"/>
      <c r="C7" s="62"/>
      <c r="D7" s="62"/>
      <c r="E7" s="62"/>
      <c r="F7" s="62"/>
      <c r="G7" s="62"/>
      <c r="H7" s="62"/>
      <c r="I7" s="90"/>
    </row>
    <row r="8" spans="1:10" ht="15" customHeight="1" x14ac:dyDescent="0.25">
      <c r="A8" s="63"/>
      <c r="B8" s="63"/>
      <c r="C8" s="63"/>
      <c r="D8" s="63"/>
      <c r="E8" s="63"/>
      <c r="F8" s="63"/>
      <c r="G8" s="63"/>
      <c r="H8" s="63"/>
      <c r="I8" s="91" t="s">
        <v>180</v>
      </c>
    </row>
    <row r="9" spans="1:10" ht="65.25" customHeight="1" x14ac:dyDescent="0.25">
      <c r="A9" s="6" t="s">
        <v>275</v>
      </c>
      <c r="B9" s="112" t="s">
        <v>276</v>
      </c>
      <c r="C9" s="112"/>
      <c r="D9" s="112"/>
      <c r="E9" s="112"/>
      <c r="F9" s="112"/>
      <c r="G9" s="64" t="s">
        <v>242</v>
      </c>
      <c r="H9" s="65" t="s">
        <v>269</v>
      </c>
      <c r="I9" s="92" t="s">
        <v>181</v>
      </c>
      <c r="J9" s="5"/>
    </row>
    <row r="10" spans="1:10" ht="21.6" customHeight="1" x14ac:dyDescent="0.25">
      <c r="A10" s="69" t="s">
        <v>46</v>
      </c>
      <c r="B10" s="68" t="s">
        <v>146</v>
      </c>
      <c r="C10" s="68" t="s">
        <v>147</v>
      </c>
      <c r="D10" s="68" t="s">
        <v>148</v>
      </c>
      <c r="E10" s="68" t="s">
        <v>154</v>
      </c>
      <c r="F10" s="68" t="s">
        <v>146</v>
      </c>
      <c r="G10" s="66">
        <v>7772509020</v>
      </c>
      <c r="H10" s="66">
        <v>7762103768.2299986</v>
      </c>
      <c r="I10" s="93">
        <f>H10/G10*100</f>
        <v>99.866127504732034</v>
      </c>
    </row>
    <row r="11" spans="1:10" ht="24" customHeight="1" x14ac:dyDescent="0.25">
      <c r="A11" s="69" t="s">
        <v>150</v>
      </c>
      <c r="B11" s="68" t="s">
        <v>146</v>
      </c>
      <c r="C11" s="68" t="s">
        <v>149</v>
      </c>
      <c r="D11" s="68" t="s">
        <v>148</v>
      </c>
      <c r="E11" s="68" t="s">
        <v>154</v>
      </c>
      <c r="F11" s="68" t="s">
        <v>146</v>
      </c>
      <c r="G11" s="66">
        <v>3560867200</v>
      </c>
      <c r="H11" s="66">
        <v>3586319573.8600001</v>
      </c>
      <c r="I11" s="93">
        <f t="shared" ref="I11:I74" si="0">H11/G11*100</f>
        <v>100.71478020466475</v>
      </c>
    </row>
    <row r="12" spans="1:10" ht="15.75" x14ac:dyDescent="0.25">
      <c r="A12" s="69" t="s">
        <v>16</v>
      </c>
      <c r="B12" s="68" t="s">
        <v>146</v>
      </c>
      <c r="C12" s="68" t="s">
        <v>17</v>
      </c>
      <c r="D12" s="68" t="s">
        <v>122</v>
      </c>
      <c r="E12" s="68" t="s">
        <v>154</v>
      </c>
      <c r="F12" s="68" t="s">
        <v>123</v>
      </c>
      <c r="G12" s="66">
        <v>3560867200</v>
      </c>
      <c r="H12" s="66">
        <v>3586319573.8600001</v>
      </c>
      <c r="I12" s="93">
        <f t="shared" si="0"/>
        <v>100.71478020466475</v>
      </c>
    </row>
    <row r="13" spans="1:10" ht="15.75" x14ac:dyDescent="0.25">
      <c r="A13" s="69" t="s">
        <v>16</v>
      </c>
      <c r="B13" s="68" t="s">
        <v>189</v>
      </c>
      <c r="C13" s="68" t="s">
        <v>17</v>
      </c>
      <c r="D13" s="68" t="s">
        <v>122</v>
      </c>
      <c r="E13" s="68" t="s">
        <v>154</v>
      </c>
      <c r="F13" s="68" t="s">
        <v>123</v>
      </c>
      <c r="G13" s="70">
        <v>3560867200</v>
      </c>
      <c r="H13" s="70">
        <v>3586319573.8600001</v>
      </c>
      <c r="I13" s="93">
        <f t="shared" si="0"/>
        <v>100.71478020466475</v>
      </c>
    </row>
    <row r="14" spans="1:10" ht="39" customHeight="1" x14ac:dyDescent="0.25">
      <c r="A14" s="69" t="s">
        <v>191</v>
      </c>
      <c r="B14" s="68" t="s">
        <v>146</v>
      </c>
      <c r="C14" s="68" t="s">
        <v>192</v>
      </c>
      <c r="D14" s="68" t="s">
        <v>148</v>
      </c>
      <c r="E14" s="68" t="s">
        <v>154</v>
      </c>
      <c r="F14" s="68" t="s">
        <v>146</v>
      </c>
      <c r="G14" s="66">
        <v>74252600</v>
      </c>
      <c r="H14" s="66">
        <v>74152155.290000007</v>
      </c>
      <c r="I14" s="93">
        <f t="shared" si="0"/>
        <v>99.864725666171978</v>
      </c>
    </row>
    <row r="15" spans="1:10" ht="31.5" x14ac:dyDescent="0.25">
      <c r="A15" s="69" t="s">
        <v>190</v>
      </c>
      <c r="B15" s="68" t="s">
        <v>146</v>
      </c>
      <c r="C15" s="68" t="s">
        <v>193</v>
      </c>
      <c r="D15" s="68" t="s">
        <v>122</v>
      </c>
      <c r="E15" s="68" t="s">
        <v>154</v>
      </c>
      <c r="F15" s="68" t="s">
        <v>123</v>
      </c>
      <c r="G15" s="66">
        <v>74252600</v>
      </c>
      <c r="H15" s="66">
        <v>74152155.290000007</v>
      </c>
      <c r="I15" s="93">
        <f t="shared" si="0"/>
        <v>99.864725666171978</v>
      </c>
    </row>
    <row r="16" spans="1:10" ht="31.5" x14ac:dyDescent="0.25">
      <c r="A16" s="69" t="s">
        <v>190</v>
      </c>
      <c r="B16" s="68" t="s">
        <v>194</v>
      </c>
      <c r="C16" s="68" t="s">
        <v>193</v>
      </c>
      <c r="D16" s="68" t="s">
        <v>122</v>
      </c>
      <c r="E16" s="68" t="s">
        <v>154</v>
      </c>
      <c r="F16" s="68" t="s">
        <v>123</v>
      </c>
      <c r="G16" s="70">
        <v>74252600</v>
      </c>
      <c r="H16" s="70">
        <v>74152155.290000007</v>
      </c>
      <c r="I16" s="93">
        <f t="shared" si="0"/>
        <v>99.864725666171978</v>
      </c>
    </row>
    <row r="17" spans="1:9" ht="25.15" customHeight="1" x14ac:dyDescent="0.25">
      <c r="A17" s="69" t="s">
        <v>63</v>
      </c>
      <c r="B17" s="68" t="s">
        <v>146</v>
      </c>
      <c r="C17" s="68" t="s">
        <v>62</v>
      </c>
      <c r="D17" s="68" t="s">
        <v>148</v>
      </c>
      <c r="E17" s="68" t="s">
        <v>154</v>
      </c>
      <c r="F17" s="68" t="s">
        <v>146</v>
      </c>
      <c r="G17" s="66">
        <v>875894800</v>
      </c>
      <c r="H17" s="66">
        <v>887395411.99000001</v>
      </c>
      <c r="I17" s="93">
        <f t="shared" si="0"/>
        <v>101.31301293146164</v>
      </c>
    </row>
    <row r="18" spans="1:9" ht="22.15" customHeight="1" x14ac:dyDescent="0.25">
      <c r="A18" s="69" t="s">
        <v>42</v>
      </c>
      <c r="B18" s="68" t="s">
        <v>146</v>
      </c>
      <c r="C18" s="68" t="s">
        <v>89</v>
      </c>
      <c r="D18" s="68" t="s">
        <v>90</v>
      </c>
      <c r="E18" s="68" t="s">
        <v>154</v>
      </c>
      <c r="F18" s="68" t="s">
        <v>123</v>
      </c>
      <c r="G18" s="66">
        <v>811209500</v>
      </c>
      <c r="H18" s="66">
        <v>817162852.48000002</v>
      </c>
      <c r="I18" s="93">
        <f t="shared" si="0"/>
        <v>100.73388594191759</v>
      </c>
    </row>
    <row r="19" spans="1:9" ht="22.15" customHeight="1" x14ac:dyDescent="0.25">
      <c r="A19" s="69" t="s">
        <v>42</v>
      </c>
      <c r="B19" s="68" t="s">
        <v>189</v>
      </c>
      <c r="C19" s="68" t="s">
        <v>89</v>
      </c>
      <c r="D19" s="68" t="s">
        <v>90</v>
      </c>
      <c r="E19" s="68" t="s">
        <v>154</v>
      </c>
      <c r="F19" s="68" t="s">
        <v>123</v>
      </c>
      <c r="G19" s="70">
        <v>811209500</v>
      </c>
      <c r="H19" s="70">
        <v>817162852.48000002</v>
      </c>
      <c r="I19" s="93">
        <f t="shared" si="0"/>
        <v>100.73388594191759</v>
      </c>
    </row>
    <row r="20" spans="1:9" ht="22.15" customHeight="1" x14ac:dyDescent="0.25">
      <c r="A20" s="69" t="s">
        <v>91</v>
      </c>
      <c r="B20" s="68" t="s">
        <v>146</v>
      </c>
      <c r="C20" s="68" t="s">
        <v>92</v>
      </c>
      <c r="D20" s="68" t="s">
        <v>122</v>
      </c>
      <c r="E20" s="68" t="s">
        <v>154</v>
      </c>
      <c r="F20" s="68" t="s">
        <v>123</v>
      </c>
      <c r="G20" s="66">
        <v>23615300</v>
      </c>
      <c r="H20" s="66">
        <v>23986471.84</v>
      </c>
      <c r="I20" s="93">
        <f t="shared" si="0"/>
        <v>101.57174306487744</v>
      </c>
    </row>
    <row r="21" spans="1:9" ht="22.15" customHeight="1" x14ac:dyDescent="0.25">
      <c r="A21" s="69" t="s">
        <v>91</v>
      </c>
      <c r="B21" s="68" t="s">
        <v>189</v>
      </c>
      <c r="C21" s="68" t="s">
        <v>92</v>
      </c>
      <c r="D21" s="68" t="s">
        <v>122</v>
      </c>
      <c r="E21" s="68" t="s">
        <v>154</v>
      </c>
      <c r="F21" s="68" t="s">
        <v>123</v>
      </c>
      <c r="G21" s="70">
        <v>23615300</v>
      </c>
      <c r="H21" s="70">
        <v>23986471.84</v>
      </c>
      <c r="I21" s="93">
        <f t="shared" si="0"/>
        <v>101.57174306487744</v>
      </c>
    </row>
    <row r="22" spans="1:9" ht="38.450000000000003" customHeight="1" x14ac:dyDescent="0.25">
      <c r="A22" s="69" t="s">
        <v>74</v>
      </c>
      <c r="B22" s="68" t="s">
        <v>146</v>
      </c>
      <c r="C22" s="68" t="s">
        <v>75</v>
      </c>
      <c r="D22" s="68" t="s">
        <v>90</v>
      </c>
      <c r="E22" s="68" t="s">
        <v>154</v>
      </c>
      <c r="F22" s="68" t="s">
        <v>123</v>
      </c>
      <c r="G22" s="66">
        <v>41070000</v>
      </c>
      <c r="H22" s="66">
        <v>46246087.670000002</v>
      </c>
      <c r="I22" s="93">
        <f t="shared" si="0"/>
        <v>112.60308660822986</v>
      </c>
    </row>
    <row r="23" spans="1:9" ht="37.9" customHeight="1" x14ac:dyDescent="0.25">
      <c r="A23" s="69" t="s">
        <v>74</v>
      </c>
      <c r="B23" s="68" t="s">
        <v>189</v>
      </c>
      <c r="C23" s="68" t="s">
        <v>75</v>
      </c>
      <c r="D23" s="68" t="s">
        <v>90</v>
      </c>
      <c r="E23" s="68" t="s">
        <v>154</v>
      </c>
      <c r="F23" s="68" t="s">
        <v>123</v>
      </c>
      <c r="G23" s="70">
        <v>41070000</v>
      </c>
      <c r="H23" s="70">
        <v>46246087.670000002</v>
      </c>
      <c r="I23" s="93">
        <f t="shared" si="0"/>
        <v>112.60308660822986</v>
      </c>
    </row>
    <row r="24" spans="1:9" ht="15.75" x14ac:dyDescent="0.25">
      <c r="A24" s="69" t="s">
        <v>65</v>
      </c>
      <c r="B24" s="68" t="s">
        <v>146</v>
      </c>
      <c r="C24" s="68" t="s">
        <v>64</v>
      </c>
      <c r="D24" s="68" t="s">
        <v>148</v>
      </c>
      <c r="E24" s="68" t="s">
        <v>154</v>
      </c>
      <c r="F24" s="68" t="s">
        <v>146</v>
      </c>
      <c r="G24" s="66">
        <v>863904500</v>
      </c>
      <c r="H24" s="66">
        <v>880424248.77999997</v>
      </c>
      <c r="I24" s="93">
        <f t="shared" si="0"/>
        <v>101.91221932285339</v>
      </c>
    </row>
    <row r="25" spans="1:9" ht="22.15" customHeight="1" x14ac:dyDescent="0.25">
      <c r="A25" s="69" t="s">
        <v>54</v>
      </c>
      <c r="B25" s="68" t="s">
        <v>146</v>
      </c>
      <c r="C25" s="68" t="s">
        <v>66</v>
      </c>
      <c r="D25" s="68" t="s">
        <v>148</v>
      </c>
      <c r="E25" s="68" t="s">
        <v>154</v>
      </c>
      <c r="F25" s="68" t="s">
        <v>123</v>
      </c>
      <c r="G25" s="66">
        <v>203504900</v>
      </c>
      <c r="H25" s="66">
        <v>201479911.5</v>
      </c>
      <c r="I25" s="93">
        <f t="shared" si="0"/>
        <v>99.004943615608283</v>
      </c>
    </row>
    <row r="26" spans="1:9" ht="22.15" customHeight="1" x14ac:dyDescent="0.25">
      <c r="A26" s="69" t="s">
        <v>54</v>
      </c>
      <c r="B26" s="68" t="s">
        <v>189</v>
      </c>
      <c r="C26" s="68" t="s">
        <v>66</v>
      </c>
      <c r="D26" s="68" t="s">
        <v>148</v>
      </c>
      <c r="E26" s="68" t="s">
        <v>154</v>
      </c>
      <c r="F26" s="68" t="s">
        <v>123</v>
      </c>
      <c r="G26" s="70">
        <v>203504900</v>
      </c>
      <c r="H26" s="70">
        <v>201479911.5</v>
      </c>
      <c r="I26" s="93">
        <f t="shared" si="0"/>
        <v>99.004943615608283</v>
      </c>
    </row>
    <row r="27" spans="1:9" ht="22.15" customHeight="1" x14ac:dyDescent="0.25">
      <c r="A27" s="69" t="s">
        <v>56</v>
      </c>
      <c r="B27" s="68" t="s">
        <v>146</v>
      </c>
      <c r="C27" s="68" t="s">
        <v>55</v>
      </c>
      <c r="D27" s="68" t="s">
        <v>148</v>
      </c>
      <c r="E27" s="68" t="s">
        <v>154</v>
      </c>
      <c r="F27" s="68" t="s">
        <v>123</v>
      </c>
      <c r="G27" s="66">
        <v>660399600</v>
      </c>
      <c r="H27" s="66">
        <v>678944337.27999997</v>
      </c>
      <c r="I27" s="93">
        <f t="shared" si="0"/>
        <v>102.80810849673441</v>
      </c>
    </row>
    <row r="28" spans="1:9" ht="22.15" customHeight="1" x14ac:dyDescent="0.25">
      <c r="A28" s="69" t="s">
        <v>56</v>
      </c>
      <c r="B28" s="68" t="s">
        <v>189</v>
      </c>
      <c r="C28" s="68" t="s">
        <v>55</v>
      </c>
      <c r="D28" s="68" t="s">
        <v>148</v>
      </c>
      <c r="E28" s="68" t="s">
        <v>154</v>
      </c>
      <c r="F28" s="68" t="s">
        <v>123</v>
      </c>
      <c r="G28" s="70">
        <v>660399600</v>
      </c>
      <c r="H28" s="70">
        <v>678944337.27999997</v>
      </c>
      <c r="I28" s="93">
        <f t="shared" si="0"/>
        <v>102.80810849673441</v>
      </c>
    </row>
    <row r="29" spans="1:9" ht="25.15" customHeight="1" x14ac:dyDescent="0.25">
      <c r="A29" s="69" t="s">
        <v>73</v>
      </c>
      <c r="B29" s="68" t="s">
        <v>146</v>
      </c>
      <c r="C29" s="68" t="s">
        <v>57</v>
      </c>
      <c r="D29" s="68" t="s">
        <v>148</v>
      </c>
      <c r="E29" s="68" t="s">
        <v>154</v>
      </c>
      <c r="F29" s="68" t="s">
        <v>146</v>
      </c>
      <c r="G29" s="66">
        <v>193605900</v>
      </c>
      <c r="H29" s="66">
        <v>196246827.36000001</v>
      </c>
      <c r="I29" s="93">
        <f t="shared" si="0"/>
        <v>101.3640738014699</v>
      </c>
    </row>
    <row r="30" spans="1:9" ht="37.9" customHeight="1" x14ac:dyDescent="0.25">
      <c r="A30" s="69" t="s">
        <v>59</v>
      </c>
      <c r="B30" s="68" t="s">
        <v>146</v>
      </c>
      <c r="C30" s="68" t="s">
        <v>58</v>
      </c>
      <c r="D30" s="68" t="s">
        <v>122</v>
      </c>
      <c r="E30" s="68" t="s">
        <v>154</v>
      </c>
      <c r="F30" s="68" t="s">
        <v>123</v>
      </c>
      <c r="G30" s="66">
        <v>187189000</v>
      </c>
      <c r="H30" s="66">
        <v>188475527.36000001</v>
      </c>
      <c r="I30" s="93">
        <f t="shared" si="0"/>
        <v>100.68728790687487</v>
      </c>
    </row>
    <row r="31" spans="1:9" ht="37.9" customHeight="1" x14ac:dyDescent="0.25">
      <c r="A31" s="69" t="s">
        <v>59</v>
      </c>
      <c r="B31" s="68" t="s">
        <v>189</v>
      </c>
      <c r="C31" s="68" t="s">
        <v>58</v>
      </c>
      <c r="D31" s="68" t="s">
        <v>122</v>
      </c>
      <c r="E31" s="68" t="s">
        <v>154</v>
      </c>
      <c r="F31" s="68" t="s">
        <v>123</v>
      </c>
      <c r="G31" s="70">
        <v>187189000</v>
      </c>
      <c r="H31" s="70">
        <v>188475527.36000001</v>
      </c>
      <c r="I31" s="93">
        <f t="shared" si="0"/>
        <v>100.68728790687487</v>
      </c>
    </row>
    <row r="32" spans="1:9" ht="37.9" customHeight="1" x14ac:dyDescent="0.25">
      <c r="A32" s="69" t="s">
        <v>111</v>
      </c>
      <c r="B32" s="68" t="s">
        <v>146</v>
      </c>
      <c r="C32" s="68" t="s">
        <v>60</v>
      </c>
      <c r="D32" s="68" t="s">
        <v>122</v>
      </c>
      <c r="E32" s="68" t="s">
        <v>154</v>
      </c>
      <c r="F32" s="68" t="s">
        <v>123</v>
      </c>
      <c r="G32" s="66">
        <v>6416900</v>
      </c>
      <c r="H32" s="66">
        <v>7771300</v>
      </c>
      <c r="I32" s="93">
        <f t="shared" si="0"/>
        <v>121.10676494880705</v>
      </c>
    </row>
    <row r="33" spans="1:15" ht="37.9" customHeight="1" x14ac:dyDescent="0.25">
      <c r="A33" s="69" t="s">
        <v>111</v>
      </c>
      <c r="B33" s="68" t="s">
        <v>195</v>
      </c>
      <c r="C33" s="68" t="s">
        <v>60</v>
      </c>
      <c r="D33" s="68" t="s">
        <v>122</v>
      </c>
      <c r="E33" s="68" t="s">
        <v>154</v>
      </c>
      <c r="F33" s="68" t="s">
        <v>123</v>
      </c>
      <c r="G33" s="70">
        <v>4557700</v>
      </c>
      <c r="H33" s="70">
        <v>5790500</v>
      </c>
      <c r="I33" s="93">
        <f t="shared" si="0"/>
        <v>127.04873071944182</v>
      </c>
    </row>
    <row r="34" spans="1:15" ht="37.9" customHeight="1" x14ac:dyDescent="0.25">
      <c r="A34" s="69" t="s">
        <v>111</v>
      </c>
      <c r="B34" s="68" t="s">
        <v>196</v>
      </c>
      <c r="C34" s="68" t="s">
        <v>60</v>
      </c>
      <c r="D34" s="68" t="s">
        <v>122</v>
      </c>
      <c r="E34" s="68" t="s">
        <v>154</v>
      </c>
      <c r="F34" s="68" t="s">
        <v>123</v>
      </c>
      <c r="G34" s="70">
        <v>1859200</v>
      </c>
      <c r="H34" s="70">
        <v>1980800</v>
      </c>
      <c r="I34" s="93">
        <f t="shared" si="0"/>
        <v>106.54044750430292</v>
      </c>
    </row>
    <row r="35" spans="1:15" ht="40.9" customHeight="1" x14ac:dyDescent="0.25">
      <c r="A35" s="69" t="s">
        <v>95</v>
      </c>
      <c r="B35" s="68" t="s">
        <v>146</v>
      </c>
      <c r="C35" s="68" t="s">
        <v>156</v>
      </c>
      <c r="D35" s="68" t="s">
        <v>148</v>
      </c>
      <c r="E35" s="68" t="s">
        <v>154</v>
      </c>
      <c r="F35" s="68" t="s">
        <v>146</v>
      </c>
      <c r="G35" s="66">
        <v>0</v>
      </c>
      <c r="H35" s="66">
        <v>63521.24</v>
      </c>
      <c r="I35" s="93">
        <v>0</v>
      </c>
    </row>
    <row r="36" spans="1:15" ht="23.45" customHeight="1" x14ac:dyDescent="0.25">
      <c r="A36" s="69" t="s">
        <v>97</v>
      </c>
      <c r="B36" s="68" t="s">
        <v>146</v>
      </c>
      <c r="C36" s="68" t="s">
        <v>96</v>
      </c>
      <c r="D36" s="68" t="s">
        <v>148</v>
      </c>
      <c r="E36" s="68" t="s">
        <v>154</v>
      </c>
      <c r="F36" s="68" t="s">
        <v>123</v>
      </c>
      <c r="G36" s="66">
        <v>0</v>
      </c>
      <c r="H36" s="66">
        <v>47965.760000000002</v>
      </c>
      <c r="I36" s="93">
        <v>0</v>
      </c>
    </row>
    <row r="37" spans="1:15" ht="23.45" customHeight="1" x14ac:dyDescent="0.25">
      <c r="A37" s="69" t="s">
        <v>97</v>
      </c>
      <c r="B37" s="68" t="s">
        <v>189</v>
      </c>
      <c r="C37" s="68" t="s">
        <v>96</v>
      </c>
      <c r="D37" s="68" t="s">
        <v>148</v>
      </c>
      <c r="E37" s="68" t="s">
        <v>154</v>
      </c>
      <c r="F37" s="68" t="s">
        <v>123</v>
      </c>
      <c r="G37" s="66">
        <v>0</v>
      </c>
      <c r="H37" s="70">
        <v>47965.760000000002</v>
      </c>
      <c r="I37" s="93">
        <v>0</v>
      </c>
    </row>
    <row r="38" spans="1:15" ht="38.450000000000003" customHeight="1" x14ac:dyDescent="0.25">
      <c r="A38" s="69" t="s">
        <v>130</v>
      </c>
      <c r="B38" s="68" t="s">
        <v>146</v>
      </c>
      <c r="C38" s="68" t="s">
        <v>129</v>
      </c>
      <c r="D38" s="68" t="s">
        <v>90</v>
      </c>
      <c r="E38" s="68" t="s">
        <v>154</v>
      </c>
      <c r="F38" s="68" t="s">
        <v>123</v>
      </c>
      <c r="G38" s="66">
        <v>0</v>
      </c>
      <c r="H38" s="66">
        <v>12875.59</v>
      </c>
      <c r="I38" s="93">
        <v>0</v>
      </c>
    </row>
    <row r="39" spans="1:15" ht="38.450000000000003" customHeight="1" x14ac:dyDescent="0.25">
      <c r="A39" s="69" t="s">
        <v>130</v>
      </c>
      <c r="B39" s="68" t="s">
        <v>189</v>
      </c>
      <c r="C39" s="68" t="s">
        <v>129</v>
      </c>
      <c r="D39" s="68" t="s">
        <v>90</v>
      </c>
      <c r="E39" s="68" t="s">
        <v>154</v>
      </c>
      <c r="F39" s="68" t="s">
        <v>123</v>
      </c>
      <c r="G39" s="66">
        <v>0</v>
      </c>
      <c r="H39" s="70">
        <v>12875.59</v>
      </c>
      <c r="I39" s="93">
        <v>0</v>
      </c>
    </row>
    <row r="40" spans="1:15" ht="27" customHeight="1" x14ac:dyDescent="0.25">
      <c r="A40" s="69" t="s">
        <v>119</v>
      </c>
      <c r="B40" s="68" t="s">
        <v>146</v>
      </c>
      <c r="C40" s="68" t="s">
        <v>131</v>
      </c>
      <c r="D40" s="68" t="s">
        <v>148</v>
      </c>
      <c r="E40" s="68" t="s">
        <v>154</v>
      </c>
      <c r="F40" s="68" t="s">
        <v>123</v>
      </c>
      <c r="G40" s="66">
        <v>0</v>
      </c>
      <c r="H40" s="66">
        <v>2679.89</v>
      </c>
      <c r="I40" s="93">
        <v>0</v>
      </c>
    </row>
    <row r="41" spans="1:15" ht="27" customHeight="1" x14ac:dyDescent="0.25">
      <c r="A41" s="69" t="s">
        <v>119</v>
      </c>
      <c r="B41" s="68" t="s">
        <v>189</v>
      </c>
      <c r="C41" s="68" t="s">
        <v>131</v>
      </c>
      <c r="D41" s="68" t="s">
        <v>148</v>
      </c>
      <c r="E41" s="68" t="s">
        <v>154</v>
      </c>
      <c r="F41" s="68" t="s">
        <v>123</v>
      </c>
      <c r="G41" s="66">
        <v>0</v>
      </c>
      <c r="H41" s="70">
        <v>2679.89</v>
      </c>
      <c r="I41" s="93">
        <v>0</v>
      </c>
    </row>
    <row r="42" spans="1:15" ht="38.450000000000003" customHeight="1" x14ac:dyDescent="0.25">
      <c r="A42" s="69" t="s">
        <v>20</v>
      </c>
      <c r="B42" s="68" t="s">
        <v>146</v>
      </c>
      <c r="C42" s="68" t="s">
        <v>19</v>
      </c>
      <c r="D42" s="68" t="s">
        <v>148</v>
      </c>
      <c r="E42" s="68" t="s">
        <v>154</v>
      </c>
      <c r="F42" s="68" t="s">
        <v>146</v>
      </c>
      <c r="G42" s="66">
        <v>1283627330</v>
      </c>
      <c r="H42" s="66">
        <v>1169818539.8700001</v>
      </c>
      <c r="I42" s="93">
        <f t="shared" si="0"/>
        <v>91.133813726917154</v>
      </c>
      <c r="J42" s="71"/>
      <c r="K42" s="71"/>
      <c r="L42" s="71"/>
      <c r="M42" s="71"/>
      <c r="N42" s="71"/>
      <c r="O42" s="71"/>
    </row>
    <row r="43" spans="1:15" ht="78.75" x14ac:dyDescent="0.25">
      <c r="A43" s="69" t="s">
        <v>265</v>
      </c>
      <c r="B43" s="68" t="s">
        <v>146</v>
      </c>
      <c r="C43" s="72">
        <v>11101000</v>
      </c>
      <c r="D43" s="68" t="s">
        <v>148</v>
      </c>
      <c r="E43" s="68" t="s">
        <v>154</v>
      </c>
      <c r="F43" s="72">
        <v>120</v>
      </c>
      <c r="G43" s="66">
        <v>0</v>
      </c>
      <c r="H43" s="66">
        <v>268.22000000000003</v>
      </c>
      <c r="I43" s="93">
        <v>0</v>
      </c>
      <c r="J43" s="71"/>
      <c r="K43" s="71"/>
      <c r="L43" s="71"/>
      <c r="M43" s="71"/>
      <c r="N43" s="71"/>
      <c r="O43" s="71"/>
    </row>
    <row r="44" spans="1:15" ht="78.75" x14ac:dyDescent="0.25">
      <c r="A44" s="69" t="s">
        <v>265</v>
      </c>
      <c r="B44" s="72">
        <v>909</v>
      </c>
      <c r="C44" s="72">
        <v>11101000</v>
      </c>
      <c r="D44" s="68" t="s">
        <v>148</v>
      </c>
      <c r="E44" s="68" t="s">
        <v>154</v>
      </c>
      <c r="F44" s="72">
        <v>120</v>
      </c>
      <c r="G44" s="66">
        <v>0</v>
      </c>
      <c r="H44" s="66">
        <v>268.22000000000003</v>
      </c>
      <c r="I44" s="93">
        <v>0</v>
      </c>
      <c r="J44" s="71"/>
      <c r="K44" s="71"/>
      <c r="L44" s="71"/>
      <c r="M44" s="71"/>
      <c r="N44" s="71"/>
      <c r="O44" s="71"/>
    </row>
    <row r="45" spans="1:15" ht="78.75" x14ac:dyDescent="0.25">
      <c r="A45" s="69" t="s">
        <v>182</v>
      </c>
      <c r="B45" s="68" t="s">
        <v>146</v>
      </c>
      <c r="C45" s="68" t="s">
        <v>21</v>
      </c>
      <c r="D45" s="68" t="s">
        <v>148</v>
      </c>
      <c r="E45" s="68" t="s">
        <v>154</v>
      </c>
      <c r="F45" s="68" t="s">
        <v>155</v>
      </c>
      <c r="G45" s="66">
        <v>1246697230</v>
      </c>
      <c r="H45" s="66">
        <v>1132349669.4200001</v>
      </c>
      <c r="I45" s="93">
        <f t="shared" si="0"/>
        <v>90.827960644462166</v>
      </c>
      <c r="J45" s="71"/>
      <c r="K45" s="71"/>
      <c r="L45" s="71"/>
      <c r="M45" s="71"/>
      <c r="N45" s="71"/>
      <c r="O45" s="71"/>
    </row>
    <row r="46" spans="1:15" ht="78.75" x14ac:dyDescent="0.25">
      <c r="A46" s="69" t="s">
        <v>182</v>
      </c>
      <c r="B46" s="68" t="s">
        <v>197</v>
      </c>
      <c r="C46" s="68" t="s">
        <v>21</v>
      </c>
      <c r="D46" s="68" t="s">
        <v>148</v>
      </c>
      <c r="E46" s="68" t="s">
        <v>154</v>
      </c>
      <c r="F46" s="68" t="s">
        <v>155</v>
      </c>
      <c r="G46" s="70">
        <v>2353900</v>
      </c>
      <c r="H46" s="82">
        <v>2631849.15</v>
      </c>
      <c r="I46" s="93">
        <f t="shared" si="0"/>
        <v>111.80802710395514</v>
      </c>
    </row>
    <row r="47" spans="1:15" ht="78.75" x14ac:dyDescent="0.25">
      <c r="A47" s="69" t="s">
        <v>182</v>
      </c>
      <c r="B47" s="68" t="s">
        <v>198</v>
      </c>
      <c r="C47" s="68" t="s">
        <v>21</v>
      </c>
      <c r="D47" s="68" t="s">
        <v>148</v>
      </c>
      <c r="E47" s="68" t="s">
        <v>154</v>
      </c>
      <c r="F47" s="68" t="s">
        <v>155</v>
      </c>
      <c r="G47" s="70">
        <v>2575300</v>
      </c>
      <c r="H47" s="82">
        <v>3116617.45</v>
      </c>
      <c r="I47" s="93">
        <f t="shared" si="0"/>
        <v>121.019588009164</v>
      </c>
    </row>
    <row r="48" spans="1:15" ht="78.75" x14ac:dyDescent="0.25">
      <c r="A48" s="69" t="s">
        <v>182</v>
      </c>
      <c r="B48" s="68" t="s">
        <v>199</v>
      </c>
      <c r="C48" s="68" t="s">
        <v>21</v>
      </c>
      <c r="D48" s="68" t="s">
        <v>148</v>
      </c>
      <c r="E48" s="68" t="s">
        <v>154</v>
      </c>
      <c r="F48" s="68" t="s">
        <v>155</v>
      </c>
      <c r="G48" s="70">
        <v>2212100</v>
      </c>
      <c r="H48" s="82">
        <v>2389222.17</v>
      </c>
      <c r="I48" s="93">
        <f t="shared" si="0"/>
        <v>108.00696939559693</v>
      </c>
    </row>
    <row r="49" spans="1:9" ht="78.75" x14ac:dyDescent="0.25">
      <c r="A49" s="69" t="s">
        <v>182</v>
      </c>
      <c r="B49" s="68" t="s">
        <v>200</v>
      </c>
      <c r="C49" s="68" t="s">
        <v>21</v>
      </c>
      <c r="D49" s="68" t="s">
        <v>148</v>
      </c>
      <c r="E49" s="68" t="s">
        <v>154</v>
      </c>
      <c r="F49" s="68" t="s">
        <v>155</v>
      </c>
      <c r="G49" s="70">
        <v>2888600</v>
      </c>
      <c r="H49" s="82">
        <v>3612247.39</v>
      </c>
      <c r="I49" s="93">
        <f t="shared" si="0"/>
        <v>125.05183791456069</v>
      </c>
    </row>
    <row r="50" spans="1:9" ht="78.75" x14ac:dyDescent="0.25">
      <c r="A50" s="69" t="s">
        <v>182</v>
      </c>
      <c r="B50" s="68" t="s">
        <v>201</v>
      </c>
      <c r="C50" s="68" t="s">
        <v>21</v>
      </c>
      <c r="D50" s="68" t="s">
        <v>148</v>
      </c>
      <c r="E50" s="68" t="s">
        <v>154</v>
      </c>
      <c r="F50" s="68" t="s">
        <v>155</v>
      </c>
      <c r="G50" s="70">
        <v>4160800</v>
      </c>
      <c r="H50" s="82">
        <v>4363611.13</v>
      </c>
      <c r="I50" s="93">
        <f t="shared" si="0"/>
        <v>104.87433017688905</v>
      </c>
    </row>
    <row r="51" spans="1:9" ht="78.75" x14ac:dyDescent="0.25">
      <c r="A51" s="69" t="s">
        <v>182</v>
      </c>
      <c r="B51" s="68" t="s">
        <v>195</v>
      </c>
      <c r="C51" s="68" t="s">
        <v>21</v>
      </c>
      <c r="D51" s="68" t="s">
        <v>148</v>
      </c>
      <c r="E51" s="68" t="s">
        <v>154</v>
      </c>
      <c r="F51" s="68" t="s">
        <v>155</v>
      </c>
      <c r="G51" s="70">
        <v>1231670330</v>
      </c>
      <c r="H51" s="82">
        <v>1115396908.73</v>
      </c>
      <c r="I51" s="93">
        <f t="shared" si="0"/>
        <v>90.559696175355626</v>
      </c>
    </row>
    <row r="52" spans="1:9" ht="78.75" x14ac:dyDescent="0.25">
      <c r="A52" s="69" t="s">
        <v>182</v>
      </c>
      <c r="B52" s="68" t="s">
        <v>202</v>
      </c>
      <c r="C52" s="68" t="s">
        <v>21</v>
      </c>
      <c r="D52" s="68" t="s">
        <v>148</v>
      </c>
      <c r="E52" s="68" t="s">
        <v>154</v>
      </c>
      <c r="F52" s="68" t="s">
        <v>155</v>
      </c>
      <c r="G52" s="70">
        <v>836200</v>
      </c>
      <c r="H52" s="82">
        <v>839213.4</v>
      </c>
      <c r="I52" s="93">
        <f t="shared" si="0"/>
        <v>100.36036833293471</v>
      </c>
    </row>
    <row r="53" spans="1:9" ht="47.25" x14ac:dyDescent="0.25">
      <c r="A53" s="69" t="s">
        <v>249</v>
      </c>
      <c r="B53" s="68" t="s">
        <v>146</v>
      </c>
      <c r="C53" s="72">
        <v>11105300</v>
      </c>
      <c r="D53" s="68" t="s">
        <v>148</v>
      </c>
      <c r="E53" s="68" t="s">
        <v>154</v>
      </c>
      <c r="F53" s="68" t="s">
        <v>155</v>
      </c>
      <c r="G53" s="70">
        <v>0</v>
      </c>
      <c r="H53" s="70">
        <v>478841.28</v>
      </c>
      <c r="I53" s="93">
        <v>0</v>
      </c>
    </row>
    <row r="54" spans="1:9" ht="47.25" x14ac:dyDescent="0.25">
      <c r="A54" s="69" t="s">
        <v>249</v>
      </c>
      <c r="B54" s="68" t="s">
        <v>195</v>
      </c>
      <c r="C54" s="72">
        <v>11105300</v>
      </c>
      <c r="D54" s="68" t="s">
        <v>148</v>
      </c>
      <c r="E54" s="68" t="s">
        <v>154</v>
      </c>
      <c r="F54" s="68" t="s">
        <v>155</v>
      </c>
      <c r="G54" s="70">
        <v>0</v>
      </c>
      <c r="H54" s="75">
        <v>478640.28</v>
      </c>
      <c r="I54" s="93">
        <v>0</v>
      </c>
    </row>
    <row r="55" spans="1:9" ht="47.25" x14ac:dyDescent="0.25">
      <c r="A55" s="69" t="s">
        <v>249</v>
      </c>
      <c r="B55" s="72">
        <v>922</v>
      </c>
      <c r="C55" s="72">
        <v>11105300</v>
      </c>
      <c r="D55" s="68" t="s">
        <v>148</v>
      </c>
      <c r="E55" s="68" t="s">
        <v>154</v>
      </c>
      <c r="F55" s="68" t="s">
        <v>155</v>
      </c>
      <c r="G55" s="70">
        <v>0</v>
      </c>
      <c r="H55" s="75">
        <v>201</v>
      </c>
      <c r="I55" s="93">
        <v>0</v>
      </c>
    </row>
    <row r="56" spans="1:9" ht="21" customHeight="1" x14ac:dyDescent="0.25">
      <c r="A56" s="69" t="s">
        <v>38</v>
      </c>
      <c r="B56" s="68" t="s">
        <v>146</v>
      </c>
      <c r="C56" s="68" t="s">
        <v>37</v>
      </c>
      <c r="D56" s="68" t="s">
        <v>148</v>
      </c>
      <c r="E56" s="68" t="s">
        <v>154</v>
      </c>
      <c r="F56" s="68" t="s">
        <v>155</v>
      </c>
      <c r="G56" s="66">
        <v>13000000</v>
      </c>
      <c r="H56" s="66">
        <v>12921627</v>
      </c>
      <c r="I56" s="93">
        <f t="shared" si="0"/>
        <v>99.39713076923077</v>
      </c>
    </row>
    <row r="57" spans="1:9" ht="25.15" customHeight="1" x14ac:dyDescent="0.25">
      <c r="A57" s="69" t="s">
        <v>38</v>
      </c>
      <c r="B57" s="68" t="s">
        <v>203</v>
      </c>
      <c r="C57" s="68" t="s">
        <v>37</v>
      </c>
      <c r="D57" s="68" t="s">
        <v>148</v>
      </c>
      <c r="E57" s="68" t="s">
        <v>154</v>
      </c>
      <c r="F57" s="68" t="s">
        <v>155</v>
      </c>
      <c r="G57" s="70">
        <v>13000000</v>
      </c>
      <c r="H57" s="76">
        <v>12921627</v>
      </c>
      <c r="I57" s="93">
        <f t="shared" si="0"/>
        <v>99.39713076923077</v>
      </c>
    </row>
    <row r="58" spans="1:9" ht="78.75" x14ac:dyDescent="0.25">
      <c r="A58" s="69" t="s">
        <v>240</v>
      </c>
      <c r="B58" s="68" t="s">
        <v>146</v>
      </c>
      <c r="C58" s="72">
        <v>11108000</v>
      </c>
      <c r="D58" s="68" t="s">
        <v>148</v>
      </c>
      <c r="E58" s="68" t="s">
        <v>154</v>
      </c>
      <c r="F58" s="68" t="s">
        <v>155</v>
      </c>
      <c r="G58" s="70">
        <v>0</v>
      </c>
      <c r="H58" s="66">
        <v>-1897729.29</v>
      </c>
      <c r="I58" s="93">
        <v>0</v>
      </c>
    </row>
    <row r="59" spans="1:9" ht="78.75" x14ac:dyDescent="0.25">
      <c r="A59" s="69" t="s">
        <v>241</v>
      </c>
      <c r="B59" s="72">
        <v>909</v>
      </c>
      <c r="C59" s="72">
        <v>11108000</v>
      </c>
      <c r="D59" s="23" t="s">
        <v>94</v>
      </c>
      <c r="E59" s="68" t="s">
        <v>154</v>
      </c>
      <c r="F59" s="68" t="s">
        <v>155</v>
      </c>
      <c r="G59" s="70">
        <v>0</v>
      </c>
      <c r="H59" s="70">
        <v>-1897729.29</v>
      </c>
      <c r="I59" s="93">
        <v>0</v>
      </c>
    </row>
    <row r="60" spans="1:9" ht="78.75" x14ac:dyDescent="0.25">
      <c r="A60" s="69" t="s">
        <v>140</v>
      </c>
      <c r="B60" s="68" t="s">
        <v>146</v>
      </c>
      <c r="C60" s="68" t="s">
        <v>114</v>
      </c>
      <c r="D60" s="68" t="s">
        <v>148</v>
      </c>
      <c r="E60" s="68" t="s">
        <v>154</v>
      </c>
      <c r="F60" s="68" t="s">
        <v>155</v>
      </c>
      <c r="G60" s="66">
        <v>23930100</v>
      </c>
      <c r="H60" s="66">
        <v>25965863.239999998</v>
      </c>
      <c r="I60" s="93">
        <f t="shared" si="0"/>
        <v>108.50712383149255</v>
      </c>
    </row>
    <row r="61" spans="1:9" ht="78.75" x14ac:dyDescent="0.25">
      <c r="A61" s="69" t="s">
        <v>140</v>
      </c>
      <c r="B61" s="68" t="s">
        <v>195</v>
      </c>
      <c r="C61" s="68" t="s">
        <v>114</v>
      </c>
      <c r="D61" s="68" t="s">
        <v>148</v>
      </c>
      <c r="E61" s="68" t="s">
        <v>154</v>
      </c>
      <c r="F61" s="68" t="s">
        <v>155</v>
      </c>
      <c r="G61" s="70">
        <v>3443800</v>
      </c>
      <c r="H61" s="82">
        <v>4406812.63</v>
      </c>
      <c r="I61" s="93">
        <f t="shared" si="0"/>
        <v>127.96366310470989</v>
      </c>
    </row>
    <row r="62" spans="1:9" ht="78.75" x14ac:dyDescent="0.25">
      <c r="A62" s="69" t="s">
        <v>140</v>
      </c>
      <c r="B62" s="68" t="s">
        <v>202</v>
      </c>
      <c r="C62" s="68" t="s">
        <v>114</v>
      </c>
      <c r="D62" s="68" t="s">
        <v>148</v>
      </c>
      <c r="E62" s="68" t="s">
        <v>154</v>
      </c>
      <c r="F62" s="68" t="s">
        <v>155</v>
      </c>
      <c r="G62" s="70">
        <v>20486300</v>
      </c>
      <c r="H62" s="82">
        <v>21559050.609999999</v>
      </c>
      <c r="I62" s="93">
        <f t="shared" si="0"/>
        <v>105.23642927224535</v>
      </c>
    </row>
    <row r="63" spans="1:9" ht="25.15" customHeight="1" x14ac:dyDescent="0.25">
      <c r="A63" s="69" t="s">
        <v>40</v>
      </c>
      <c r="B63" s="68" t="s">
        <v>146</v>
      </c>
      <c r="C63" s="68" t="s">
        <v>39</v>
      </c>
      <c r="D63" s="68" t="s">
        <v>148</v>
      </c>
      <c r="E63" s="68" t="s">
        <v>154</v>
      </c>
      <c r="F63" s="68" t="s">
        <v>146</v>
      </c>
      <c r="G63" s="66">
        <v>29320900</v>
      </c>
      <c r="H63" s="66">
        <v>28504805.140000001</v>
      </c>
      <c r="I63" s="93">
        <f t="shared" si="0"/>
        <v>97.216678683123646</v>
      </c>
    </row>
    <row r="64" spans="1:9" ht="21" customHeight="1" x14ac:dyDescent="0.25">
      <c r="A64" s="69" t="s">
        <v>25</v>
      </c>
      <c r="B64" s="68" t="s">
        <v>146</v>
      </c>
      <c r="C64" s="68" t="s">
        <v>26</v>
      </c>
      <c r="D64" s="68" t="s">
        <v>122</v>
      </c>
      <c r="E64" s="68" t="s">
        <v>154</v>
      </c>
      <c r="F64" s="68" t="s">
        <v>155</v>
      </c>
      <c r="G64" s="66">
        <v>29320900</v>
      </c>
      <c r="H64" s="66">
        <v>28504805.140000001</v>
      </c>
      <c r="I64" s="93">
        <f t="shared" si="0"/>
        <v>97.216678683123646</v>
      </c>
    </row>
    <row r="65" spans="1:9" ht="21" customHeight="1" x14ac:dyDescent="0.25">
      <c r="A65" s="69" t="s">
        <v>25</v>
      </c>
      <c r="B65" s="68" t="s">
        <v>204</v>
      </c>
      <c r="C65" s="68" t="s">
        <v>26</v>
      </c>
      <c r="D65" s="68" t="s">
        <v>122</v>
      </c>
      <c r="E65" s="68" t="s">
        <v>154</v>
      </c>
      <c r="F65" s="68" t="s">
        <v>155</v>
      </c>
      <c r="G65" s="70">
        <v>29320900</v>
      </c>
      <c r="H65" s="82">
        <v>28504805.140000001</v>
      </c>
      <c r="I65" s="93">
        <f t="shared" si="0"/>
        <v>97.216678683123646</v>
      </c>
    </row>
    <row r="66" spans="1:9" ht="39" customHeight="1" x14ac:dyDescent="0.25">
      <c r="A66" s="69" t="s">
        <v>30</v>
      </c>
      <c r="B66" s="68" t="s">
        <v>146</v>
      </c>
      <c r="C66" s="68" t="s">
        <v>29</v>
      </c>
      <c r="D66" s="68" t="s">
        <v>148</v>
      </c>
      <c r="E66" s="68" t="s">
        <v>154</v>
      </c>
      <c r="F66" s="68" t="s">
        <v>146</v>
      </c>
      <c r="G66" s="66">
        <v>8161990</v>
      </c>
      <c r="H66" s="66">
        <v>8175495.5300000021</v>
      </c>
      <c r="I66" s="93">
        <f t="shared" si="0"/>
        <v>100.16546859283093</v>
      </c>
    </row>
    <row r="67" spans="1:9" ht="15.75" x14ac:dyDescent="0.25">
      <c r="A67" s="69" t="s">
        <v>108</v>
      </c>
      <c r="B67" s="68" t="s">
        <v>146</v>
      </c>
      <c r="C67" s="68" t="s">
        <v>109</v>
      </c>
      <c r="D67" s="68" t="s">
        <v>148</v>
      </c>
      <c r="E67" s="68" t="s">
        <v>154</v>
      </c>
      <c r="F67" s="68" t="s">
        <v>27</v>
      </c>
      <c r="G67" s="66">
        <v>1233500</v>
      </c>
      <c r="H67" s="66">
        <v>1086304.54</v>
      </c>
      <c r="I67" s="93">
        <f t="shared" si="0"/>
        <v>88.066845561410616</v>
      </c>
    </row>
    <row r="68" spans="1:9" ht="15.75" x14ac:dyDescent="0.25">
      <c r="A68" s="69" t="s">
        <v>108</v>
      </c>
      <c r="B68" s="68" t="s">
        <v>205</v>
      </c>
      <c r="C68" s="68" t="s">
        <v>109</v>
      </c>
      <c r="D68" s="68" t="s">
        <v>148</v>
      </c>
      <c r="E68" s="68" t="s">
        <v>154</v>
      </c>
      <c r="F68" s="68" t="s">
        <v>27</v>
      </c>
      <c r="G68" s="70">
        <v>450000</v>
      </c>
      <c r="H68" s="76">
        <v>500809.47</v>
      </c>
      <c r="I68" s="93">
        <f t="shared" si="0"/>
        <v>111.29099333333332</v>
      </c>
    </row>
    <row r="69" spans="1:9" ht="15.75" x14ac:dyDescent="0.25">
      <c r="A69" s="69" t="s">
        <v>108</v>
      </c>
      <c r="B69" s="80" t="s">
        <v>7</v>
      </c>
      <c r="C69" s="68" t="s">
        <v>109</v>
      </c>
      <c r="D69" s="68" t="s">
        <v>148</v>
      </c>
      <c r="E69" s="68" t="s">
        <v>154</v>
      </c>
      <c r="F69" s="68" t="s">
        <v>27</v>
      </c>
      <c r="G69" s="74">
        <v>783500</v>
      </c>
      <c r="H69" s="76">
        <v>585495.06999999995</v>
      </c>
      <c r="I69" s="93">
        <f t="shared" si="0"/>
        <v>74.72815188257816</v>
      </c>
    </row>
    <row r="70" spans="1:9" ht="15.75" x14ac:dyDescent="0.25">
      <c r="A70" s="69" t="s">
        <v>108</v>
      </c>
      <c r="B70" s="80" t="s">
        <v>229</v>
      </c>
      <c r="C70" s="68" t="s">
        <v>109</v>
      </c>
      <c r="D70" s="68" t="s">
        <v>148</v>
      </c>
      <c r="E70" s="68" t="s">
        <v>154</v>
      </c>
      <c r="F70" s="68" t="s">
        <v>27</v>
      </c>
      <c r="G70" s="74">
        <v>0</v>
      </c>
      <c r="H70" s="76">
        <v>0</v>
      </c>
      <c r="I70" s="93">
        <v>0</v>
      </c>
    </row>
    <row r="71" spans="1:9" ht="17.45" customHeight="1" x14ac:dyDescent="0.25">
      <c r="A71" s="69" t="s">
        <v>110</v>
      </c>
      <c r="B71" s="68" t="s">
        <v>146</v>
      </c>
      <c r="C71" s="68" t="s">
        <v>93</v>
      </c>
      <c r="D71" s="68" t="s">
        <v>148</v>
      </c>
      <c r="E71" s="68" t="s">
        <v>154</v>
      </c>
      <c r="F71" s="68" t="s">
        <v>27</v>
      </c>
      <c r="G71" s="66">
        <v>6928490</v>
      </c>
      <c r="H71" s="66">
        <v>7089190.9900000021</v>
      </c>
      <c r="I71" s="93">
        <f t="shared" si="0"/>
        <v>102.31942299115684</v>
      </c>
    </row>
    <row r="72" spans="1:9" ht="17.45" customHeight="1" x14ac:dyDescent="0.25">
      <c r="A72" s="69" t="s">
        <v>110</v>
      </c>
      <c r="B72" s="68" t="s">
        <v>197</v>
      </c>
      <c r="C72" s="68" t="s">
        <v>93</v>
      </c>
      <c r="D72" s="68" t="s">
        <v>148</v>
      </c>
      <c r="E72" s="68" t="s">
        <v>154</v>
      </c>
      <c r="F72" s="68" t="s">
        <v>27</v>
      </c>
      <c r="G72" s="70">
        <v>440500</v>
      </c>
      <c r="H72" s="75">
        <v>446586.57</v>
      </c>
      <c r="I72" s="93">
        <f t="shared" si="0"/>
        <v>101.38174120317819</v>
      </c>
    </row>
    <row r="73" spans="1:9" ht="17.45" customHeight="1" x14ac:dyDescent="0.25">
      <c r="A73" s="69" t="s">
        <v>110</v>
      </c>
      <c r="B73" s="68" t="s">
        <v>198</v>
      </c>
      <c r="C73" s="68" t="s">
        <v>93</v>
      </c>
      <c r="D73" s="68" t="s">
        <v>148</v>
      </c>
      <c r="E73" s="68" t="s">
        <v>154</v>
      </c>
      <c r="F73" s="68" t="s">
        <v>27</v>
      </c>
      <c r="G73" s="70">
        <v>435000</v>
      </c>
      <c r="H73" s="75">
        <v>510255.31</v>
      </c>
      <c r="I73" s="93">
        <f t="shared" si="0"/>
        <v>117.30007126436782</v>
      </c>
    </row>
    <row r="74" spans="1:9" ht="17.45" customHeight="1" x14ac:dyDescent="0.25">
      <c r="A74" s="69" t="s">
        <v>110</v>
      </c>
      <c r="B74" s="68" t="s">
        <v>199</v>
      </c>
      <c r="C74" s="68" t="s">
        <v>93</v>
      </c>
      <c r="D74" s="68" t="s">
        <v>148</v>
      </c>
      <c r="E74" s="68" t="s">
        <v>154</v>
      </c>
      <c r="F74" s="68" t="s">
        <v>27</v>
      </c>
      <c r="G74" s="70">
        <v>312000</v>
      </c>
      <c r="H74" s="75">
        <v>330717.15999999997</v>
      </c>
      <c r="I74" s="93">
        <f t="shared" si="0"/>
        <v>105.99908974358974</v>
      </c>
    </row>
    <row r="75" spans="1:9" ht="17.45" customHeight="1" x14ac:dyDescent="0.25">
      <c r="A75" s="69" t="s">
        <v>110</v>
      </c>
      <c r="B75" s="68" t="s">
        <v>200</v>
      </c>
      <c r="C75" s="68" t="s">
        <v>93</v>
      </c>
      <c r="D75" s="68" t="s">
        <v>148</v>
      </c>
      <c r="E75" s="68" t="s">
        <v>154</v>
      </c>
      <c r="F75" s="68" t="s">
        <v>27</v>
      </c>
      <c r="G75" s="70">
        <v>1012100</v>
      </c>
      <c r="H75" s="75">
        <v>1088608.07</v>
      </c>
      <c r="I75" s="93">
        <f t="shared" ref="I75:I138" si="1">H75/G75*100</f>
        <v>107.55933899812271</v>
      </c>
    </row>
    <row r="76" spans="1:9" ht="17.45" customHeight="1" x14ac:dyDescent="0.25">
      <c r="A76" s="69" t="s">
        <v>110</v>
      </c>
      <c r="B76" s="68" t="s">
        <v>201</v>
      </c>
      <c r="C76" s="68" t="s">
        <v>93</v>
      </c>
      <c r="D76" s="68" t="s">
        <v>148</v>
      </c>
      <c r="E76" s="68" t="s">
        <v>154</v>
      </c>
      <c r="F76" s="68" t="s">
        <v>27</v>
      </c>
      <c r="G76" s="70">
        <v>494790</v>
      </c>
      <c r="H76" s="75">
        <v>500548.03</v>
      </c>
      <c r="I76" s="93">
        <f t="shared" si="1"/>
        <v>101.16373208836072</v>
      </c>
    </row>
    <row r="77" spans="1:9" ht="17.45" customHeight="1" x14ac:dyDescent="0.25">
      <c r="A77" s="69" t="s">
        <v>110</v>
      </c>
      <c r="B77" s="68" t="s">
        <v>205</v>
      </c>
      <c r="C77" s="68" t="s">
        <v>93</v>
      </c>
      <c r="D77" s="68" t="s">
        <v>148</v>
      </c>
      <c r="E77" s="68" t="s">
        <v>154</v>
      </c>
      <c r="F77" s="68" t="s">
        <v>27</v>
      </c>
      <c r="G77" s="70">
        <v>109400</v>
      </c>
      <c r="H77" s="75">
        <v>120197.14</v>
      </c>
      <c r="I77" s="93">
        <f t="shared" si="1"/>
        <v>109.86941499085923</v>
      </c>
    </row>
    <row r="78" spans="1:9" ht="17.45" customHeight="1" x14ac:dyDescent="0.25">
      <c r="A78" s="69" t="s">
        <v>110</v>
      </c>
      <c r="B78" s="72">
        <v>907</v>
      </c>
      <c r="C78" s="68" t="s">
        <v>93</v>
      </c>
      <c r="D78" s="68" t="s">
        <v>148</v>
      </c>
      <c r="E78" s="68" t="s">
        <v>154</v>
      </c>
      <c r="F78" s="68" t="s">
        <v>27</v>
      </c>
      <c r="G78" s="70">
        <v>0</v>
      </c>
      <c r="H78" s="75">
        <v>1130.97</v>
      </c>
      <c r="I78" s="93">
        <v>0</v>
      </c>
    </row>
    <row r="79" spans="1:9" ht="17.45" customHeight="1" x14ac:dyDescent="0.25">
      <c r="A79" s="69" t="s">
        <v>110</v>
      </c>
      <c r="B79" s="72">
        <v>908</v>
      </c>
      <c r="C79" s="68" t="s">
        <v>93</v>
      </c>
      <c r="D79" s="68" t="s">
        <v>148</v>
      </c>
      <c r="E79" s="68" t="s">
        <v>154</v>
      </c>
      <c r="F79" s="68" t="s">
        <v>27</v>
      </c>
      <c r="G79" s="70">
        <v>1466200</v>
      </c>
      <c r="H79" s="75">
        <v>1507468.17</v>
      </c>
      <c r="I79" s="93">
        <f t="shared" si="1"/>
        <v>102.81463442913655</v>
      </c>
    </row>
    <row r="80" spans="1:9" ht="17.45" customHeight="1" x14ac:dyDescent="0.25">
      <c r="A80" s="69" t="s">
        <v>110</v>
      </c>
      <c r="B80" s="72">
        <v>909</v>
      </c>
      <c r="C80" s="68" t="s">
        <v>93</v>
      </c>
      <c r="D80" s="68" t="s">
        <v>148</v>
      </c>
      <c r="E80" s="68" t="s">
        <v>154</v>
      </c>
      <c r="F80" s="68" t="s">
        <v>27</v>
      </c>
      <c r="G80" s="70">
        <v>99900</v>
      </c>
      <c r="H80" s="75">
        <v>101940.99</v>
      </c>
      <c r="I80" s="93">
        <f t="shared" si="1"/>
        <v>102.04303303303304</v>
      </c>
    </row>
    <row r="81" spans="1:9" ht="17.45" customHeight="1" x14ac:dyDescent="0.25">
      <c r="A81" s="69" t="s">
        <v>110</v>
      </c>
      <c r="B81" s="68" t="s">
        <v>228</v>
      </c>
      <c r="C81" s="68" t="s">
        <v>93</v>
      </c>
      <c r="D81" s="68" t="s">
        <v>148</v>
      </c>
      <c r="E81" s="68" t="s">
        <v>154</v>
      </c>
      <c r="F81" s="68" t="s">
        <v>27</v>
      </c>
      <c r="G81" s="66">
        <v>900</v>
      </c>
      <c r="H81" s="75">
        <v>914</v>
      </c>
      <c r="I81" s="93">
        <f t="shared" si="1"/>
        <v>101.55555555555556</v>
      </c>
    </row>
    <row r="82" spans="1:9" ht="17.45" customHeight="1" x14ac:dyDescent="0.25">
      <c r="A82" s="69" t="s">
        <v>110</v>
      </c>
      <c r="B82" s="68" t="s">
        <v>7</v>
      </c>
      <c r="C82" s="68" t="s">
        <v>93</v>
      </c>
      <c r="D82" s="68" t="s">
        <v>148</v>
      </c>
      <c r="E82" s="68" t="s">
        <v>154</v>
      </c>
      <c r="F82" s="68" t="s">
        <v>27</v>
      </c>
      <c r="G82" s="66">
        <v>1600</v>
      </c>
      <c r="H82" s="75">
        <v>3066.4</v>
      </c>
      <c r="I82" s="93">
        <f t="shared" si="1"/>
        <v>191.65</v>
      </c>
    </row>
    <row r="83" spans="1:9" ht="17.45" customHeight="1" x14ac:dyDescent="0.25">
      <c r="A83" s="69" t="s">
        <v>110</v>
      </c>
      <c r="B83" s="68" t="s">
        <v>203</v>
      </c>
      <c r="C83" s="68" t="s">
        <v>93</v>
      </c>
      <c r="D83" s="68" t="s">
        <v>148</v>
      </c>
      <c r="E83" s="68" t="s">
        <v>154</v>
      </c>
      <c r="F83" s="68" t="s">
        <v>27</v>
      </c>
      <c r="G83" s="66">
        <v>19700</v>
      </c>
      <c r="H83" s="75">
        <v>19896.82</v>
      </c>
      <c r="I83" s="93">
        <f t="shared" si="1"/>
        <v>100.99908629441626</v>
      </c>
    </row>
    <row r="84" spans="1:9" ht="17.45" customHeight="1" x14ac:dyDescent="0.25">
      <c r="A84" s="69" t="s">
        <v>110</v>
      </c>
      <c r="B84" s="68" t="s">
        <v>206</v>
      </c>
      <c r="C84" s="68" t="s">
        <v>93</v>
      </c>
      <c r="D84" s="68" t="s">
        <v>148</v>
      </c>
      <c r="E84" s="68" t="s">
        <v>154</v>
      </c>
      <c r="F84" s="68" t="s">
        <v>27</v>
      </c>
      <c r="G84" s="70">
        <v>2120900</v>
      </c>
      <c r="H84" s="75">
        <v>2025812.91</v>
      </c>
      <c r="I84" s="93">
        <f t="shared" si="1"/>
        <v>95.516663209015036</v>
      </c>
    </row>
    <row r="85" spans="1:9" ht="17.45" customHeight="1" x14ac:dyDescent="0.25">
      <c r="A85" s="69" t="s">
        <v>110</v>
      </c>
      <c r="B85" s="72">
        <v>923</v>
      </c>
      <c r="C85" s="68" t="s">
        <v>93</v>
      </c>
      <c r="D85" s="68" t="s">
        <v>148</v>
      </c>
      <c r="E85" s="68" t="s">
        <v>154</v>
      </c>
      <c r="F85" s="68" t="s">
        <v>27</v>
      </c>
      <c r="G85" s="70">
        <v>389100</v>
      </c>
      <c r="H85" s="75">
        <v>405540.38</v>
      </c>
      <c r="I85" s="93">
        <f t="shared" si="1"/>
        <v>104.22523258802366</v>
      </c>
    </row>
    <row r="86" spans="1:9" ht="18.600000000000001" customHeight="1" x14ac:dyDescent="0.25">
      <c r="A86" s="69" t="s">
        <v>110</v>
      </c>
      <c r="B86" s="68" t="s">
        <v>226</v>
      </c>
      <c r="C86" s="68" t="s">
        <v>93</v>
      </c>
      <c r="D86" s="68" t="s">
        <v>148</v>
      </c>
      <c r="E86" s="68" t="s">
        <v>154</v>
      </c>
      <c r="F86" s="68" t="s">
        <v>27</v>
      </c>
      <c r="G86" s="66">
        <v>26400</v>
      </c>
      <c r="H86" s="75">
        <v>26420.95</v>
      </c>
      <c r="I86" s="93">
        <f t="shared" si="1"/>
        <v>100.07935606060607</v>
      </c>
    </row>
    <row r="87" spans="1:9" ht="21.6" customHeight="1" x14ac:dyDescent="0.25">
      <c r="A87" s="69" t="s">
        <v>110</v>
      </c>
      <c r="B87" s="68" t="s">
        <v>202</v>
      </c>
      <c r="C87" s="68" t="s">
        <v>93</v>
      </c>
      <c r="D87" s="68" t="s">
        <v>148</v>
      </c>
      <c r="E87" s="68" t="s">
        <v>154</v>
      </c>
      <c r="F87" s="68" t="s">
        <v>27</v>
      </c>
      <c r="G87" s="66">
        <v>0</v>
      </c>
      <c r="H87" s="75">
        <v>87.12</v>
      </c>
      <c r="I87" s="93">
        <v>0</v>
      </c>
    </row>
    <row r="88" spans="1:9" ht="37.9" customHeight="1" x14ac:dyDescent="0.25">
      <c r="A88" s="69" t="s">
        <v>32</v>
      </c>
      <c r="B88" s="68" t="s">
        <v>146</v>
      </c>
      <c r="C88" s="68" t="s">
        <v>31</v>
      </c>
      <c r="D88" s="68" t="s">
        <v>148</v>
      </c>
      <c r="E88" s="68" t="s">
        <v>154</v>
      </c>
      <c r="F88" s="68" t="s">
        <v>146</v>
      </c>
      <c r="G88" s="66">
        <v>214770500</v>
      </c>
      <c r="H88" s="66">
        <v>228180286.72999996</v>
      </c>
      <c r="I88" s="93">
        <f t="shared" si="1"/>
        <v>106.24377497375104</v>
      </c>
    </row>
    <row r="89" spans="1:9" ht="22.15" customHeight="1" x14ac:dyDescent="0.25">
      <c r="A89" s="69" t="s">
        <v>34</v>
      </c>
      <c r="B89" s="68" t="s">
        <v>146</v>
      </c>
      <c r="C89" s="68" t="s">
        <v>33</v>
      </c>
      <c r="D89" s="68" t="s">
        <v>148</v>
      </c>
      <c r="E89" s="68" t="s">
        <v>154</v>
      </c>
      <c r="F89" s="68" t="s">
        <v>28</v>
      </c>
      <c r="G89" s="66">
        <v>23240000</v>
      </c>
      <c r="H89" s="66">
        <v>24884767.829999998</v>
      </c>
      <c r="I89" s="93">
        <f t="shared" si="1"/>
        <v>107.07731424268503</v>
      </c>
    </row>
    <row r="90" spans="1:9" ht="23.45" customHeight="1" x14ac:dyDescent="0.25">
      <c r="A90" s="69" t="s">
        <v>34</v>
      </c>
      <c r="B90" s="68" t="s">
        <v>202</v>
      </c>
      <c r="C90" s="68" t="s">
        <v>33</v>
      </c>
      <c r="D90" s="68" t="s">
        <v>148</v>
      </c>
      <c r="E90" s="68" t="s">
        <v>154</v>
      </c>
      <c r="F90" s="68" t="s">
        <v>28</v>
      </c>
      <c r="G90" s="70">
        <v>23240000</v>
      </c>
      <c r="H90" s="76">
        <v>24884767.829999998</v>
      </c>
      <c r="I90" s="93">
        <f t="shared" si="1"/>
        <v>107.07731424268503</v>
      </c>
    </row>
    <row r="91" spans="1:9" ht="78.75" x14ac:dyDescent="0.25">
      <c r="A91" s="69" t="s">
        <v>259</v>
      </c>
      <c r="B91" s="68" t="s">
        <v>146</v>
      </c>
      <c r="C91" s="68" t="s">
        <v>35</v>
      </c>
      <c r="D91" s="68" t="s">
        <v>148</v>
      </c>
      <c r="E91" s="68" t="s">
        <v>154</v>
      </c>
      <c r="F91" s="68" t="s">
        <v>146</v>
      </c>
      <c r="G91" s="66">
        <v>69383600</v>
      </c>
      <c r="H91" s="66">
        <v>72865136.929999992</v>
      </c>
      <c r="I91" s="93">
        <f t="shared" si="1"/>
        <v>105.01780958324444</v>
      </c>
    </row>
    <row r="92" spans="1:9" ht="78.75" x14ac:dyDescent="0.25">
      <c r="A92" s="69" t="s">
        <v>264</v>
      </c>
      <c r="B92" s="72">
        <v>906</v>
      </c>
      <c r="C92" s="68" t="s">
        <v>35</v>
      </c>
      <c r="D92" s="68" t="s">
        <v>148</v>
      </c>
      <c r="E92" s="68" t="s">
        <v>154</v>
      </c>
      <c r="F92" s="68" t="s">
        <v>146</v>
      </c>
      <c r="G92" s="66">
        <v>0</v>
      </c>
      <c r="H92" s="66">
        <v>1963.3</v>
      </c>
      <c r="I92" s="93">
        <v>0</v>
      </c>
    </row>
    <row r="93" spans="1:9" ht="78.75" x14ac:dyDescent="0.25">
      <c r="A93" s="69" t="s">
        <v>259</v>
      </c>
      <c r="B93" s="68" t="s">
        <v>195</v>
      </c>
      <c r="C93" s="68" t="s">
        <v>35</v>
      </c>
      <c r="D93" s="68" t="s">
        <v>148</v>
      </c>
      <c r="E93" s="68" t="s">
        <v>154</v>
      </c>
      <c r="F93" s="68" t="s">
        <v>146</v>
      </c>
      <c r="G93" s="70">
        <v>69383600</v>
      </c>
      <c r="H93" s="76">
        <v>72863173.629999995</v>
      </c>
      <c r="I93" s="93">
        <f t="shared" si="1"/>
        <v>105.01497995203476</v>
      </c>
    </row>
    <row r="94" spans="1:9" ht="31.5" x14ac:dyDescent="0.25">
      <c r="A94" s="69" t="s">
        <v>258</v>
      </c>
      <c r="B94" s="68" t="s">
        <v>146</v>
      </c>
      <c r="C94" s="68" t="s">
        <v>178</v>
      </c>
      <c r="D94" s="68" t="s">
        <v>148</v>
      </c>
      <c r="E94" s="68" t="s">
        <v>154</v>
      </c>
      <c r="F94" s="68" t="s">
        <v>183</v>
      </c>
      <c r="G94" s="66">
        <v>120256000</v>
      </c>
      <c r="H94" s="66">
        <v>127718131.08</v>
      </c>
      <c r="I94" s="93">
        <f t="shared" si="1"/>
        <v>106.20520479643427</v>
      </c>
    </row>
    <row r="95" spans="1:9" ht="31.5" x14ac:dyDescent="0.25">
      <c r="A95" s="69" t="s">
        <v>258</v>
      </c>
      <c r="B95" s="68" t="s">
        <v>195</v>
      </c>
      <c r="C95" s="68" t="s">
        <v>178</v>
      </c>
      <c r="D95" s="68" t="s">
        <v>148</v>
      </c>
      <c r="E95" s="68" t="s">
        <v>154</v>
      </c>
      <c r="F95" s="68" t="s">
        <v>183</v>
      </c>
      <c r="G95" s="70">
        <v>120256000</v>
      </c>
      <c r="H95" s="76">
        <v>127718131.08</v>
      </c>
      <c r="I95" s="93">
        <f t="shared" si="1"/>
        <v>106.20520479643427</v>
      </c>
    </row>
    <row r="96" spans="1:9" ht="63" x14ac:dyDescent="0.25">
      <c r="A96" s="69" t="s">
        <v>250</v>
      </c>
      <c r="B96" s="68" t="s">
        <v>146</v>
      </c>
      <c r="C96" s="72">
        <v>11406300</v>
      </c>
      <c r="D96" s="68" t="s">
        <v>148</v>
      </c>
      <c r="E96" s="68" t="s">
        <v>154</v>
      </c>
      <c r="F96" s="68" t="s">
        <v>183</v>
      </c>
      <c r="G96" s="66">
        <v>1890900</v>
      </c>
      <c r="H96" s="66">
        <v>2712250.89</v>
      </c>
      <c r="I96" s="93">
        <f t="shared" si="1"/>
        <v>143.43703474535937</v>
      </c>
    </row>
    <row r="97" spans="1:9" ht="63" x14ac:dyDescent="0.25">
      <c r="A97" s="69" t="s">
        <v>250</v>
      </c>
      <c r="B97" s="68" t="s">
        <v>195</v>
      </c>
      <c r="C97" s="72">
        <v>11406300</v>
      </c>
      <c r="D97" s="68" t="s">
        <v>148</v>
      </c>
      <c r="E97" s="68" t="s">
        <v>154</v>
      </c>
      <c r="F97" s="68" t="s">
        <v>183</v>
      </c>
      <c r="G97" s="66">
        <v>1890900</v>
      </c>
      <c r="H97" s="76">
        <v>2712250.89</v>
      </c>
      <c r="I97" s="93">
        <f t="shared" si="1"/>
        <v>143.43703474535937</v>
      </c>
    </row>
    <row r="98" spans="1:9" ht="24" customHeight="1" x14ac:dyDescent="0.25">
      <c r="A98" s="69" t="s">
        <v>76</v>
      </c>
      <c r="B98" s="68" t="s">
        <v>146</v>
      </c>
      <c r="C98" s="68" t="s">
        <v>77</v>
      </c>
      <c r="D98" s="68" t="s">
        <v>148</v>
      </c>
      <c r="E98" s="68" t="s">
        <v>154</v>
      </c>
      <c r="F98" s="68" t="s">
        <v>146</v>
      </c>
      <c r="G98" s="66">
        <v>100000</v>
      </c>
      <c r="H98" s="66">
        <v>101600</v>
      </c>
      <c r="I98" s="93">
        <f t="shared" si="1"/>
        <v>101.6</v>
      </c>
    </row>
    <row r="99" spans="1:9" ht="31.5" x14ac:dyDescent="0.25">
      <c r="A99" s="69" t="s">
        <v>260</v>
      </c>
      <c r="B99" s="68" t="s">
        <v>146</v>
      </c>
      <c r="C99" s="68" t="s">
        <v>78</v>
      </c>
      <c r="D99" s="68" t="s">
        <v>148</v>
      </c>
      <c r="E99" s="68" t="s">
        <v>154</v>
      </c>
      <c r="F99" s="68" t="s">
        <v>128</v>
      </c>
      <c r="G99" s="66">
        <v>100000</v>
      </c>
      <c r="H99" s="66">
        <v>101600</v>
      </c>
      <c r="I99" s="93">
        <f t="shared" si="1"/>
        <v>101.6</v>
      </c>
    </row>
    <row r="100" spans="1:9" ht="31.5" x14ac:dyDescent="0.25">
      <c r="A100" s="69" t="s">
        <v>260</v>
      </c>
      <c r="B100" s="68" t="s">
        <v>228</v>
      </c>
      <c r="C100" s="68" t="s">
        <v>78</v>
      </c>
      <c r="D100" s="68" t="s">
        <v>148</v>
      </c>
      <c r="E100" s="68" t="s">
        <v>154</v>
      </c>
      <c r="F100" s="68" t="s">
        <v>128</v>
      </c>
      <c r="G100" s="70">
        <v>100000</v>
      </c>
      <c r="H100" s="76">
        <v>101600</v>
      </c>
      <c r="I100" s="93">
        <f t="shared" si="1"/>
        <v>101.6</v>
      </c>
    </row>
    <row r="101" spans="1:9" ht="23.45" customHeight="1" x14ac:dyDescent="0.25">
      <c r="A101" s="69" t="s">
        <v>12</v>
      </c>
      <c r="B101" s="68" t="s">
        <v>146</v>
      </c>
      <c r="C101" s="68" t="s">
        <v>36</v>
      </c>
      <c r="D101" s="68" t="s">
        <v>148</v>
      </c>
      <c r="E101" s="68" t="s">
        <v>154</v>
      </c>
      <c r="F101" s="68" t="s">
        <v>146</v>
      </c>
      <c r="G101" s="66">
        <v>311307300</v>
      </c>
      <c r="H101" s="66">
        <v>328193793.83000004</v>
      </c>
      <c r="I101" s="93">
        <f t="shared" si="1"/>
        <v>105.4243809348512</v>
      </c>
    </row>
    <row r="102" spans="1:9" ht="31.5" x14ac:dyDescent="0.25">
      <c r="A102" s="69" t="s">
        <v>143</v>
      </c>
      <c r="B102" s="68" t="s">
        <v>146</v>
      </c>
      <c r="C102" s="68" t="s">
        <v>120</v>
      </c>
      <c r="D102" s="68" t="s">
        <v>148</v>
      </c>
      <c r="E102" s="68" t="s">
        <v>154</v>
      </c>
      <c r="F102" s="68" t="s">
        <v>128</v>
      </c>
      <c r="G102" s="66">
        <v>3606500</v>
      </c>
      <c r="H102" s="66">
        <v>4068627.32</v>
      </c>
      <c r="I102" s="93">
        <f t="shared" si="1"/>
        <v>112.81373409122418</v>
      </c>
    </row>
    <row r="103" spans="1:9" ht="31.5" x14ac:dyDescent="0.25">
      <c r="A103" s="69" t="s">
        <v>143</v>
      </c>
      <c r="B103" s="68" t="s">
        <v>189</v>
      </c>
      <c r="C103" s="68" t="s">
        <v>120</v>
      </c>
      <c r="D103" s="68" t="s">
        <v>148</v>
      </c>
      <c r="E103" s="68" t="s">
        <v>154</v>
      </c>
      <c r="F103" s="68" t="s">
        <v>128</v>
      </c>
      <c r="G103" s="70">
        <v>3606500</v>
      </c>
      <c r="H103" s="77">
        <v>4068627.32</v>
      </c>
      <c r="I103" s="93">
        <f t="shared" si="1"/>
        <v>112.81373409122418</v>
      </c>
    </row>
    <row r="104" spans="1:9" ht="48" customHeight="1" x14ac:dyDescent="0.25">
      <c r="A104" s="69" t="s">
        <v>44</v>
      </c>
      <c r="B104" s="68" t="s">
        <v>146</v>
      </c>
      <c r="C104" s="68" t="s">
        <v>124</v>
      </c>
      <c r="D104" s="68" t="s">
        <v>122</v>
      </c>
      <c r="E104" s="68" t="s">
        <v>154</v>
      </c>
      <c r="F104" s="68" t="s">
        <v>128</v>
      </c>
      <c r="G104" s="66">
        <v>1600000</v>
      </c>
      <c r="H104" s="66">
        <v>1770625.33</v>
      </c>
      <c r="I104" s="93">
        <f t="shared" si="1"/>
        <v>110.664083125</v>
      </c>
    </row>
    <row r="105" spans="1:9" ht="48" customHeight="1" x14ac:dyDescent="0.25">
      <c r="A105" s="69" t="s">
        <v>44</v>
      </c>
      <c r="B105" s="68" t="s">
        <v>189</v>
      </c>
      <c r="C105" s="68" t="s">
        <v>124</v>
      </c>
      <c r="D105" s="68" t="s">
        <v>122</v>
      </c>
      <c r="E105" s="68" t="s">
        <v>154</v>
      </c>
      <c r="F105" s="68" t="s">
        <v>128</v>
      </c>
      <c r="G105" s="70">
        <v>1600000</v>
      </c>
      <c r="H105" s="77">
        <v>1770625.33</v>
      </c>
      <c r="I105" s="93">
        <f t="shared" si="1"/>
        <v>110.664083125</v>
      </c>
    </row>
    <row r="106" spans="1:9" ht="62.45" customHeight="1" x14ac:dyDescent="0.25">
      <c r="A106" s="69" t="s">
        <v>69</v>
      </c>
      <c r="B106" s="68" t="s">
        <v>146</v>
      </c>
      <c r="C106" s="68" t="s">
        <v>125</v>
      </c>
      <c r="D106" s="68" t="s">
        <v>122</v>
      </c>
      <c r="E106" s="68" t="s">
        <v>154</v>
      </c>
      <c r="F106" s="68" t="s">
        <v>128</v>
      </c>
      <c r="G106" s="66">
        <v>5274300</v>
      </c>
      <c r="H106" s="66">
        <v>5827716.2299999995</v>
      </c>
      <c r="I106" s="93">
        <f t="shared" si="1"/>
        <v>110.49269533397796</v>
      </c>
    </row>
    <row r="107" spans="1:9" ht="64.150000000000006" customHeight="1" x14ac:dyDescent="0.25">
      <c r="A107" s="69" t="s">
        <v>69</v>
      </c>
      <c r="B107" s="68" t="s">
        <v>207</v>
      </c>
      <c r="C107" s="68" t="s">
        <v>125</v>
      </c>
      <c r="D107" s="68" t="s">
        <v>122</v>
      </c>
      <c r="E107" s="68" t="s">
        <v>154</v>
      </c>
      <c r="F107" s="68" t="s">
        <v>128</v>
      </c>
      <c r="G107" s="70">
        <v>400000</v>
      </c>
      <c r="H107" s="77">
        <v>415152.14</v>
      </c>
      <c r="I107" s="93">
        <f t="shared" si="1"/>
        <v>103.78803500000001</v>
      </c>
    </row>
    <row r="108" spans="1:9" ht="61.9" customHeight="1" x14ac:dyDescent="0.25">
      <c r="A108" s="69" t="s">
        <v>69</v>
      </c>
      <c r="B108" s="72">
        <v>160</v>
      </c>
      <c r="C108" s="68" t="s">
        <v>125</v>
      </c>
      <c r="D108" s="68" t="s">
        <v>122</v>
      </c>
      <c r="E108" s="68" t="s">
        <v>154</v>
      </c>
      <c r="F108" s="68" t="s">
        <v>128</v>
      </c>
      <c r="G108" s="70">
        <v>442000</v>
      </c>
      <c r="H108" s="77">
        <v>476995.87</v>
      </c>
      <c r="I108" s="93">
        <f t="shared" si="1"/>
        <v>107.91761764705883</v>
      </c>
    </row>
    <row r="109" spans="1:9" ht="63" customHeight="1" x14ac:dyDescent="0.25">
      <c r="A109" s="69" t="s">
        <v>69</v>
      </c>
      <c r="B109" s="68" t="s">
        <v>208</v>
      </c>
      <c r="C109" s="68" t="s">
        <v>125</v>
      </c>
      <c r="D109" s="68" t="s">
        <v>122</v>
      </c>
      <c r="E109" s="68" t="s">
        <v>154</v>
      </c>
      <c r="F109" s="68" t="s">
        <v>128</v>
      </c>
      <c r="G109" s="70">
        <v>4432300</v>
      </c>
      <c r="H109" s="77">
        <v>4935568.22</v>
      </c>
      <c r="I109" s="93">
        <f t="shared" si="1"/>
        <v>111.35456128872143</v>
      </c>
    </row>
    <row r="110" spans="1:9" ht="19.899999999999999" customHeight="1" x14ac:dyDescent="0.25">
      <c r="A110" s="69" t="s">
        <v>132</v>
      </c>
      <c r="B110" s="68" t="s">
        <v>146</v>
      </c>
      <c r="C110" s="68" t="s">
        <v>70</v>
      </c>
      <c r="D110" s="68" t="s">
        <v>148</v>
      </c>
      <c r="E110" s="68" t="s">
        <v>154</v>
      </c>
      <c r="F110" s="68" t="s">
        <v>128</v>
      </c>
      <c r="G110" s="66">
        <v>215000</v>
      </c>
      <c r="H110" s="66">
        <v>130428</v>
      </c>
      <c r="I110" s="93">
        <f t="shared" si="1"/>
        <v>60.664186046511624</v>
      </c>
    </row>
    <row r="111" spans="1:9" ht="21.6" customHeight="1" x14ac:dyDescent="0.25">
      <c r="A111" s="69" t="s">
        <v>132</v>
      </c>
      <c r="B111" s="68" t="s">
        <v>205</v>
      </c>
      <c r="C111" s="68" t="s">
        <v>70</v>
      </c>
      <c r="D111" s="68" t="s">
        <v>148</v>
      </c>
      <c r="E111" s="68" t="s">
        <v>154</v>
      </c>
      <c r="F111" s="68" t="s">
        <v>128</v>
      </c>
      <c r="G111" s="70">
        <v>215000</v>
      </c>
      <c r="H111" s="66">
        <v>130428</v>
      </c>
      <c r="I111" s="93">
        <f t="shared" si="1"/>
        <v>60.664186046511624</v>
      </c>
    </row>
    <row r="112" spans="1:9" ht="99" customHeight="1" x14ac:dyDescent="0.25">
      <c r="A112" s="69" t="s">
        <v>9</v>
      </c>
      <c r="B112" s="68" t="s">
        <v>146</v>
      </c>
      <c r="C112" s="68" t="s">
        <v>133</v>
      </c>
      <c r="D112" s="68" t="s">
        <v>148</v>
      </c>
      <c r="E112" s="68" t="s">
        <v>154</v>
      </c>
      <c r="F112" s="68" t="s">
        <v>128</v>
      </c>
      <c r="G112" s="66">
        <v>15479900</v>
      </c>
      <c r="H112" s="66">
        <v>16822985.140000001</v>
      </c>
      <c r="I112" s="93">
        <f t="shared" si="1"/>
        <v>108.67631664287238</v>
      </c>
    </row>
    <row r="113" spans="1:9" ht="99" customHeight="1" x14ac:dyDescent="0.25">
      <c r="A113" s="69" t="s">
        <v>9</v>
      </c>
      <c r="B113" s="68" t="s">
        <v>204</v>
      </c>
      <c r="C113" s="68" t="s">
        <v>133</v>
      </c>
      <c r="D113" s="68" t="s">
        <v>148</v>
      </c>
      <c r="E113" s="68" t="s">
        <v>154</v>
      </c>
      <c r="F113" s="68" t="s">
        <v>128</v>
      </c>
      <c r="G113" s="70">
        <v>5409200</v>
      </c>
      <c r="H113" s="77">
        <v>6242210</v>
      </c>
      <c r="I113" s="93">
        <f t="shared" si="1"/>
        <v>115.39987428824965</v>
      </c>
    </row>
    <row r="114" spans="1:9" ht="99" customHeight="1" x14ac:dyDescent="0.25">
      <c r="A114" s="69" t="s">
        <v>9</v>
      </c>
      <c r="B114" s="68" t="s">
        <v>209</v>
      </c>
      <c r="C114" s="68" t="s">
        <v>133</v>
      </c>
      <c r="D114" s="68" t="s">
        <v>148</v>
      </c>
      <c r="E114" s="68" t="s">
        <v>154</v>
      </c>
      <c r="F114" s="68" t="s">
        <v>128</v>
      </c>
      <c r="G114" s="70">
        <v>725200</v>
      </c>
      <c r="H114" s="77">
        <v>774889.62</v>
      </c>
      <c r="I114" s="93">
        <f t="shared" si="1"/>
        <v>106.85185052399338</v>
      </c>
    </row>
    <row r="115" spans="1:9" ht="99" customHeight="1" x14ac:dyDescent="0.25">
      <c r="A115" s="69" t="s">
        <v>9</v>
      </c>
      <c r="B115" s="68" t="s">
        <v>215</v>
      </c>
      <c r="C115" s="68" t="s">
        <v>133</v>
      </c>
      <c r="D115" s="68" t="s">
        <v>148</v>
      </c>
      <c r="E115" s="68" t="s">
        <v>154</v>
      </c>
      <c r="F115" s="68" t="s">
        <v>128</v>
      </c>
      <c r="G115" s="70">
        <v>3030800</v>
      </c>
      <c r="H115" s="77">
        <v>3285459.47</v>
      </c>
      <c r="I115" s="93">
        <f t="shared" si="1"/>
        <v>108.40238451893892</v>
      </c>
    </row>
    <row r="116" spans="1:9" ht="99" customHeight="1" x14ac:dyDescent="0.25">
      <c r="A116" s="69" t="s">
        <v>9</v>
      </c>
      <c r="B116" s="68" t="s">
        <v>207</v>
      </c>
      <c r="C116" s="68" t="s">
        <v>133</v>
      </c>
      <c r="D116" s="68" t="s">
        <v>148</v>
      </c>
      <c r="E116" s="68" t="s">
        <v>154</v>
      </c>
      <c r="F116" s="68" t="s">
        <v>128</v>
      </c>
      <c r="G116" s="70">
        <v>492700</v>
      </c>
      <c r="H116" s="77">
        <v>518165.8</v>
      </c>
      <c r="I116" s="93">
        <f t="shared" si="1"/>
        <v>105.16862187943983</v>
      </c>
    </row>
    <row r="117" spans="1:9" ht="99" customHeight="1" x14ac:dyDescent="0.25">
      <c r="A117" s="69" t="s">
        <v>9</v>
      </c>
      <c r="B117" s="72">
        <v>188</v>
      </c>
      <c r="C117" s="68" t="s">
        <v>133</v>
      </c>
      <c r="D117" s="68" t="s">
        <v>148</v>
      </c>
      <c r="E117" s="68" t="s">
        <v>154</v>
      </c>
      <c r="F117" s="68" t="s">
        <v>128</v>
      </c>
      <c r="G117" s="70">
        <v>0</v>
      </c>
      <c r="H117" s="77">
        <v>1750</v>
      </c>
      <c r="I117" s="93">
        <v>0</v>
      </c>
    </row>
    <row r="118" spans="1:9" ht="99" customHeight="1" x14ac:dyDescent="0.25">
      <c r="A118" s="69" t="s">
        <v>9</v>
      </c>
      <c r="B118" s="68" t="s">
        <v>210</v>
      </c>
      <c r="C118" s="68" t="s">
        <v>133</v>
      </c>
      <c r="D118" s="68" t="s">
        <v>148</v>
      </c>
      <c r="E118" s="68" t="s">
        <v>154</v>
      </c>
      <c r="F118" s="68" t="s">
        <v>128</v>
      </c>
      <c r="G118" s="70">
        <v>4900000</v>
      </c>
      <c r="H118" s="77">
        <v>5091786.74</v>
      </c>
      <c r="I118" s="93">
        <f t="shared" si="1"/>
        <v>103.91401510204081</v>
      </c>
    </row>
    <row r="119" spans="1:9" ht="99" customHeight="1" x14ac:dyDescent="0.25">
      <c r="A119" s="69" t="s">
        <v>9</v>
      </c>
      <c r="B119" s="68" t="s">
        <v>211</v>
      </c>
      <c r="C119" s="68" t="s">
        <v>133</v>
      </c>
      <c r="D119" s="68" t="s">
        <v>148</v>
      </c>
      <c r="E119" s="68" t="s">
        <v>154</v>
      </c>
      <c r="F119" s="68" t="s">
        <v>128</v>
      </c>
      <c r="G119" s="70">
        <v>922000</v>
      </c>
      <c r="H119" s="77">
        <v>908723.51</v>
      </c>
      <c r="I119" s="93">
        <f t="shared" si="1"/>
        <v>98.560033622559644</v>
      </c>
    </row>
    <row r="120" spans="1:9" ht="47.25" x14ac:dyDescent="0.25">
      <c r="A120" s="69" t="s">
        <v>179</v>
      </c>
      <c r="B120" s="68" t="s">
        <v>146</v>
      </c>
      <c r="C120" s="68" t="s">
        <v>106</v>
      </c>
      <c r="D120" s="68" t="s">
        <v>122</v>
      </c>
      <c r="E120" s="68" t="s">
        <v>154</v>
      </c>
      <c r="F120" s="68" t="s">
        <v>128</v>
      </c>
      <c r="G120" s="66">
        <v>14375400</v>
      </c>
      <c r="H120" s="66">
        <v>14905789.300000001</v>
      </c>
      <c r="I120" s="93">
        <f t="shared" si="1"/>
        <v>103.68956202957831</v>
      </c>
    </row>
    <row r="121" spans="1:9" ht="47.25" x14ac:dyDescent="0.25">
      <c r="A121" s="69" t="s">
        <v>179</v>
      </c>
      <c r="B121" s="68" t="s">
        <v>207</v>
      </c>
      <c r="C121" s="68" t="s">
        <v>106</v>
      </c>
      <c r="D121" s="68" t="s">
        <v>122</v>
      </c>
      <c r="E121" s="68" t="s">
        <v>154</v>
      </c>
      <c r="F121" s="68" t="s">
        <v>128</v>
      </c>
      <c r="G121" s="70">
        <v>14000000</v>
      </c>
      <c r="H121" s="77">
        <v>14500247.58</v>
      </c>
      <c r="I121" s="93">
        <f t="shared" si="1"/>
        <v>103.57319700000001</v>
      </c>
    </row>
    <row r="122" spans="1:9" ht="47.25" x14ac:dyDescent="0.25">
      <c r="A122" s="69" t="s">
        <v>179</v>
      </c>
      <c r="B122" s="72">
        <v>188</v>
      </c>
      <c r="C122" s="68" t="s">
        <v>106</v>
      </c>
      <c r="D122" s="68" t="s">
        <v>122</v>
      </c>
      <c r="E122" s="68" t="s">
        <v>154</v>
      </c>
      <c r="F122" s="68" t="s">
        <v>128</v>
      </c>
      <c r="G122" s="66">
        <v>375400</v>
      </c>
      <c r="H122" s="77">
        <v>403541.72</v>
      </c>
      <c r="I122" s="93">
        <f t="shared" si="1"/>
        <v>107.49646244006392</v>
      </c>
    </row>
    <row r="123" spans="1:9" ht="47.25" x14ac:dyDescent="0.25">
      <c r="A123" s="69" t="s">
        <v>179</v>
      </c>
      <c r="B123" s="72">
        <v>320</v>
      </c>
      <c r="C123" s="68" t="s">
        <v>106</v>
      </c>
      <c r="D123" s="68" t="s">
        <v>122</v>
      </c>
      <c r="E123" s="68" t="s">
        <v>154</v>
      </c>
      <c r="F123" s="68" t="s">
        <v>128</v>
      </c>
      <c r="G123" s="66">
        <v>0</v>
      </c>
      <c r="H123" s="77">
        <v>2000</v>
      </c>
      <c r="I123" s="93">
        <v>0</v>
      </c>
    </row>
    <row r="124" spans="1:9" ht="31.5" x14ac:dyDescent="0.25">
      <c r="A124" s="69" t="s">
        <v>261</v>
      </c>
      <c r="B124" s="68" t="s">
        <v>146</v>
      </c>
      <c r="C124" s="68" t="s">
        <v>107</v>
      </c>
      <c r="D124" s="68" t="s">
        <v>122</v>
      </c>
      <c r="E124" s="68" t="s">
        <v>154</v>
      </c>
      <c r="F124" s="68" t="s">
        <v>128</v>
      </c>
      <c r="G124" s="66">
        <v>33200000</v>
      </c>
      <c r="H124" s="66">
        <v>32984425.27</v>
      </c>
      <c r="I124" s="93">
        <f t="shared" si="1"/>
        <v>99.350678524096381</v>
      </c>
    </row>
    <row r="125" spans="1:9" ht="31.5" x14ac:dyDescent="0.25">
      <c r="A125" s="69" t="s">
        <v>261</v>
      </c>
      <c r="B125" s="68" t="s">
        <v>208</v>
      </c>
      <c r="C125" s="68" t="s">
        <v>107</v>
      </c>
      <c r="D125" s="68" t="s">
        <v>122</v>
      </c>
      <c r="E125" s="68" t="s">
        <v>154</v>
      </c>
      <c r="F125" s="68" t="s">
        <v>128</v>
      </c>
      <c r="G125" s="70">
        <v>33200000</v>
      </c>
      <c r="H125" s="77">
        <v>32984425.27</v>
      </c>
      <c r="I125" s="93">
        <f t="shared" si="1"/>
        <v>99.350678524096381</v>
      </c>
    </row>
    <row r="126" spans="1:9" ht="47.25" x14ac:dyDescent="0.25">
      <c r="A126" s="69" t="s">
        <v>251</v>
      </c>
      <c r="B126" s="68" t="s">
        <v>146</v>
      </c>
      <c r="C126" s="68" t="s">
        <v>134</v>
      </c>
      <c r="D126" s="68" t="s">
        <v>148</v>
      </c>
      <c r="E126" s="68" t="s">
        <v>154</v>
      </c>
      <c r="F126" s="68" t="s">
        <v>128</v>
      </c>
      <c r="G126" s="66">
        <v>100000</v>
      </c>
      <c r="H126" s="66">
        <v>110777.72</v>
      </c>
      <c r="I126" s="93">
        <f t="shared" si="1"/>
        <v>110.77771999999999</v>
      </c>
    </row>
    <row r="127" spans="1:9" ht="47.25" x14ac:dyDescent="0.25">
      <c r="A127" s="69" t="s">
        <v>251</v>
      </c>
      <c r="B127" s="68" t="s">
        <v>229</v>
      </c>
      <c r="C127" s="68" t="s">
        <v>134</v>
      </c>
      <c r="D127" s="68" t="s">
        <v>148</v>
      </c>
      <c r="E127" s="68" t="s">
        <v>154</v>
      </c>
      <c r="F127" s="68" t="s">
        <v>128</v>
      </c>
      <c r="G127" s="66">
        <v>100000</v>
      </c>
      <c r="H127" s="76">
        <v>110777.72</v>
      </c>
      <c r="I127" s="93">
        <f t="shared" si="1"/>
        <v>110.77771999999999</v>
      </c>
    </row>
    <row r="128" spans="1:9" ht="63" x14ac:dyDescent="0.25">
      <c r="A128" s="69" t="s">
        <v>252</v>
      </c>
      <c r="B128" s="68" t="s">
        <v>146</v>
      </c>
      <c r="C128" s="68" t="s">
        <v>14</v>
      </c>
      <c r="D128" s="68" t="s">
        <v>148</v>
      </c>
      <c r="E128" s="68" t="s">
        <v>154</v>
      </c>
      <c r="F128" s="68" t="s">
        <v>128</v>
      </c>
      <c r="G128" s="66">
        <v>55000</v>
      </c>
      <c r="H128" s="66">
        <v>435846.83</v>
      </c>
      <c r="I128" s="93">
        <f t="shared" si="1"/>
        <v>792.44878181818183</v>
      </c>
    </row>
    <row r="129" spans="1:9" ht="63" x14ac:dyDescent="0.25">
      <c r="A129" s="69" t="s">
        <v>252</v>
      </c>
      <c r="B129" s="68" t="s">
        <v>212</v>
      </c>
      <c r="C129" s="68" t="s">
        <v>14</v>
      </c>
      <c r="D129" s="68" t="s">
        <v>148</v>
      </c>
      <c r="E129" s="68" t="s">
        <v>154</v>
      </c>
      <c r="F129" s="68" t="s">
        <v>128</v>
      </c>
      <c r="G129" s="70">
        <v>55000</v>
      </c>
      <c r="H129" s="77">
        <v>216700</v>
      </c>
      <c r="I129" s="93">
        <f t="shared" si="1"/>
        <v>394</v>
      </c>
    </row>
    <row r="130" spans="1:9" ht="63" x14ac:dyDescent="0.25">
      <c r="A130" s="69" t="s">
        <v>252</v>
      </c>
      <c r="B130" s="23">
        <v>902</v>
      </c>
      <c r="C130" s="68" t="s">
        <v>14</v>
      </c>
      <c r="D130" s="68" t="s">
        <v>148</v>
      </c>
      <c r="E130" s="68" t="s">
        <v>154</v>
      </c>
      <c r="F130" s="68" t="s">
        <v>128</v>
      </c>
      <c r="G130" s="70">
        <v>0</v>
      </c>
      <c r="H130" s="77">
        <v>31365</v>
      </c>
      <c r="I130" s="93">
        <v>0</v>
      </c>
    </row>
    <row r="131" spans="1:9" ht="51.75" customHeight="1" x14ac:dyDescent="0.25">
      <c r="A131" s="69" t="s">
        <v>252</v>
      </c>
      <c r="B131" s="23">
        <v>909</v>
      </c>
      <c r="C131" s="68" t="s">
        <v>14</v>
      </c>
      <c r="D131" s="68" t="s">
        <v>148</v>
      </c>
      <c r="E131" s="68" t="s">
        <v>154</v>
      </c>
      <c r="F131" s="68" t="s">
        <v>128</v>
      </c>
      <c r="G131" s="70">
        <v>0</v>
      </c>
      <c r="H131" s="77">
        <v>12781.83</v>
      </c>
      <c r="I131" s="93">
        <v>0</v>
      </c>
    </row>
    <row r="132" spans="1:9" ht="63" x14ac:dyDescent="0.25">
      <c r="A132" s="69" t="s">
        <v>252</v>
      </c>
      <c r="B132" s="23" t="s">
        <v>202</v>
      </c>
      <c r="C132" s="68" t="s">
        <v>14</v>
      </c>
      <c r="D132" s="68" t="s">
        <v>148</v>
      </c>
      <c r="E132" s="68" t="s">
        <v>154</v>
      </c>
      <c r="F132" s="68" t="s">
        <v>128</v>
      </c>
      <c r="G132" s="70">
        <v>0</v>
      </c>
      <c r="H132" s="77">
        <v>175000</v>
      </c>
      <c r="I132" s="93">
        <v>0</v>
      </c>
    </row>
    <row r="133" spans="1:9" ht="31.5" x14ac:dyDescent="0.25">
      <c r="A133" s="69" t="s">
        <v>79</v>
      </c>
      <c r="B133" s="68" t="s">
        <v>146</v>
      </c>
      <c r="C133" s="68" t="s">
        <v>80</v>
      </c>
      <c r="D133" s="68" t="s">
        <v>148</v>
      </c>
      <c r="E133" s="68" t="s">
        <v>154</v>
      </c>
      <c r="F133" s="68" t="s">
        <v>128</v>
      </c>
      <c r="G133" s="66">
        <v>416400</v>
      </c>
      <c r="H133" s="66">
        <v>491550.54</v>
      </c>
      <c r="I133" s="93">
        <f t="shared" si="1"/>
        <v>118.04768011527378</v>
      </c>
    </row>
    <row r="134" spans="1:9" ht="31.5" x14ac:dyDescent="0.25">
      <c r="A134" s="69" t="s">
        <v>79</v>
      </c>
      <c r="B134" s="68" t="s">
        <v>204</v>
      </c>
      <c r="C134" s="68" t="s">
        <v>80</v>
      </c>
      <c r="D134" s="68" t="s">
        <v>148</v>
      </c>
      <c r="E134" s="68" t="s">
        <v>154</v>
      </c>
      <c r="F134" s="68" t="s">
        <v>128</v>
      </c>
      <c r="G134" s="70">
        <v>416400</v>
      </c>
      <c r="H134" s="77">
        <v>416426.54</v>
      </c>
      <c r="I134" s="93">
        <f t="shared" si="1"/>
        <v>100.00637367915466</v>
      </c>
    </row>
    <row r="135" spans="1:9" ht="31.5" x14ac:dyDescent="0.25">
      <c r="A135" s="69" t="s">
        <v>79</v>
      </c>
      <c r="B135" s="72">
        <v>810</v>
      </c>
      <c r="C135" s="68" t="s">
        <v>80</v>
      </c>
      <c r="D135" s="68" t="s">
        <v>148</v>
      </c>
      <c r="E135" s="68" t="s">
        <v>154</v>
      </c>
      <c r="F135" s="68" t="s">
        <v>128</v>
      </c>
      <c r="G135" s="70">
        <v>0</v>
      </c>
      <c r="H135" s="77">
        <v>75124</v>
      </c>
      <c r="I135" s="93">
        <v>0</v>
      </c>
    </row>
    <row r="136" spans="1:9" ht="50.25" customHeight="1" x14ac:dyDescent="0.25">
      <c r="A136" s="69" t="s">
        <v>262</v>
      </c>
      <c r="B136" s="68" t="s">
        <v>146</v>
      </c>
      <c r="C136" s="68" t="s">
        <v>81</v>
      </c>
      <c r="D136" s="68" t="s">
        <v>148</v>
      </c>
      <c r="E136" s="68" t="s">
        <v>154</v>
      </c>
      <c r="F136" s="68" t="s">
        <v>128</v>
      </c>
      <c r="G136" s="66">
        <v>5325200</v>
      </c>
      <c r="H136" s="66">
        <v>5320849.53</v>
      </c>
      <c r="I136" s="93">
        <f t="shared" si="1"/>
        <v>99.918304101254421</v>
      </c>
    </row>
    <row r="137" spans="1:9" ht="49.5" customHeight="1" x14ac:dyDescent="0.25">
      <c r="A137" s="69" t="s">
        <v>262</v>
      </c>
      <c r="B137" s="68" t="s">
        <v>196</v>
      </c>
      <c r="C137" s="68" t="s">
        <v>81</v>
      </c>
      <c r="D137" s="68" t="s">
        <v>148</v>
      </c>
      <c r="E137" s="68" t="s">
        <v>154</v>
      </c>
      <c r="F137" s="68" t="s">
        <v>128</v>
      </c>
      <c r="G137" s="70">
        <v>5325200</v>
      </c>
      <c r="H137" s="76">
        <v>5320849.53</v>
      </c>
      <c r="I137" s="93">
        <f t="shared" si="1"/>
        <v>99.918304101254421</v>
      </c>
    </row>
    <row r="138" spans="1:9" ht="31.5" x14ac:dyDescent="0.25">
      <c r="A138" s="69" t="s">
        <v>253</v>
      </c>
      <c r="B138" s="68" t="s">
        <v>146</v>
      </c>
      <c r="C138" s="68" t="s">
        <v>188</v>
      </c>
      <c r="D138" s="68" t="s">
        <v>122</v>
      </c>
      <c r="E138" s="68" t="s">
        <v>154</v>
      </c>
      <c r="F138" s="68" t="s">
        <v>128</v>
      </c>
      <c r="G138" s="66">
        <v>2421000</v>
      </c>
      <c r="H138" s="66">
        <v>2565000</v>
      </c>
      <c r="I138" s="93">
        <f t="shared" si="1"/>
        <v>105.94795539033457</v>
      </c>
    </row>
    <row r="139" spans="1:9" ht="31.5" x14ac:dyDescent="0.25">
      <c r="A139" s="69" t="s">
        <v>253</v>
      </c>
      <c r="B139" s="68" t="s">
        <v>213</v>
      </c>
      <c r="C139" s="68" t="s">
        <v>188</v>
      </c>
      <c r="D139" s="68" t="s">
        <v>122</v>
      </c>
      <c r="E139" s="68" t="s">
        <v>154</v>
      </c>
      <c r="F139" s="68" t="s">
        <v>128</v>
      </c>
      <c r="G139" s="70">
        <v>2421000</v>
      </c>
      <c r="H139" s="77">
        <v>2565000</v>
      </c>
      <c r="I139" s="93">
        <f t="shared" ref="I139:I199" si="2">H139/G139*100</f>
        <v>105.94795539033457</v>
      </c>
    </row>
    <row r="140" spans="1:9" ht="63" x14ac:dyDescent="0.25">
      <c r="A140" s="69" t="s">
        <v>151</v>
      </c>
      <c r="B140" s="68" t="s">
        <v>146</v>
      </c>
      <c r="C140" s="68" t="s">
        <v>115</v>
      </c>
      <c r="D140" s="68" t="s">
        <v>122</v>
      </c>
      <c r="E140" s="68" t="s">
        <v>154</v>
      </c>
      <c r="F140" s="68" t="s">
        <v>128</v>
      </c>
      <c r="G140" s="66">
        <v>12536400</v>
      </c>
      <c r="H140" s="66">
        <v>14108502.68</v>
      </c>
      <c r="I140" s="93">
        <f t="shared" si="2"/>
        <v>112.54030407453494</v>
      </c>
    </row>
    <row r="141" spans="1:9" ht="63" x14ac:dyDescent="0.25">
      <c r="A141" s="69" t="s">
        <v>151</v>
      </c>
      <c r="B141" s="23" t="s">
        <v>204</v>
      </c>
      <c r="C141" s="68" t="s">
        <v>115</v>
      </c>
      <c r="D141" s="68" t="s">
        <v>122</v>
      </c>
      <c r="E141" s="68" t="s">
        <v>154</v>
      </c>
      <c r="F141" s="68" t="s">
        <v>128</v>
      </c>
      <c r="G141" s="66">
        <v>0</v>
      </c>
      <c r="H141" s="66">
        <v>10000.549999999999</v>
      </c>
      <c r="I141" s="93">
        <v>0</v>
      </c>
    </row>
    <row r="142" spans="1:9" ht="63" x14ac:dyDescent="0.25">
      <c r="A142" s="69" t="s">
        <v>151</v>
      </c>
      <c r="B142" s="68" t="s">
        <v>209</v>
      </c>
      <c r="C142" s="68" t="s">
        <v>115</v>
      </c>
      <c r="D142" s="68" t="s">
        <v>122</v>
      </c>
      <c r="E142" s="68" t="s">
        <v>154</v>
      </c>
      <c r="F142" s="68" t="s">
        <v>128</v>
      </c>
      <c r="G142" s="70">
        <v>48700</v>
      </c>
      <c r="H142" s="77">
        <v>55570</v>
      </c>
      <c r="I142" s="93">
        <f t="shared" si="2"/>
        <v>114.10677618069815</v>
      </c>
    </row>
    <row r="143" spans="1:9" ht="63" x14ac:dyDescent="0.25">
      <c r="A143" s="69" t="s">
        <v>151</v>
      </c>
      <c r="B143" s="68" t="s">
        <v>215</v>
      </c>
      <c r="C143" s="68" t="s">
        <v>115</v>
      </c>
      <c r="D143" s="68" t="s">
        <v>122</v>
      </c>
      <c r="E143" s="68" t="s">
        <v>154</v>
      </c>
      <c r="F143" s="68" t="s">
        <v>128</v>
      </c>
      <c r="G143" s="70">
        <v>176500</v>
      </c>
      <c r="H143" s="77">
        <v>160500</v>
      </c>
      <c r="I143" s="93">
        <f t="shared" si="2"/>
        <v>90.934844192634557</v>
      </c>
    </row>
    <row r="144" spans="1:9" ht="63" x14ac:dyDescent="0.25">
      <c r="A144" s="69" t="s">
        <v>151</v>
      </c>
      <c r="B144" s="68" t="s">
        <v>207</v>
      </c>
      <c r="C144" s="68" t="s">
        <v>115</v>
      </c>
      <c r="D144" s="68" t="s">
        <v>122</v>
      </c>
      <c r="E144" s="68" t="s">
        <v>154</v>
      </c>
      <c r="F144" s="68" t="s">
        <v>128</v>
      </c>
      <c r="G144" s="70">
        <v>37300</v>
      </c>
      <c r="H144" s="77">
        <v>52465.43</v>
      </c>
      <c r="I144" s="93">
        <f t="shared" si="2"/>
        <v>140.6579892761394</v>
      </c>
    </row>
    <row r="145" spans="1:9" ht="63" x14ac:dyDescent="0.25">
      <c r="A145" s="69" t="s">
        <v>151</v>
      </c>
      <c r="B145" s="72">
        <v>151</v>
      </c>
      <c r="C145" s="68" t="s">
        <v>115</v>
      </c>
      <c r="D145" s="68" t="s">
        <v>122</v>
      </c>
      <c r="E145" s="68" t="s">
        <v>154</v>
      </c>
      <c r="F145" s="68" t="s">
        <v>128</v>
      </c>
      <c r="G145" s="70">
        <v>0</v>
      </c>
      <c r="H145" s="77">
        <v>0</v>
      </c>
      <c r="I145" s="93">
        <v>0</v>
      </c>
    </row>
    <row r="146" spans="1:9" ht="63" x14ac:dyDescent="0.25">
      <c r="A146" s="69" t="s">
        <v>151</v>
      </c>
      <c r="B146" s="72">
        <v>160</v>
      </c>
      <c r="C146" s="68" t="s">
        <v>115</v>
      </c>
      <c r="D146" s="68" t="s">
        <v>122</v>
      </c>
      <c r="E146" s="68" t="s">
        <v>154</v>
      </c>
      <c r="F146" s="68" t="s">
        <v>128</v>
      </c>
      <c r="G146" s="70">
        <v>10900</v>
      </c>
      <c r="H146" s="76">
        <v>10932.33</v>
      </c>
      <c r="I146" s="93">
        <f t="shared" si="2"/>
        <v>100.29660550458716</v>
      </c>
    </row>
    <row r="147" spans="1:9" ht="63" x14ac:dyDescent="0.25">
      <c r="A147" s="69" t="s">
        <v>151</v>
      </c>
      <c r="B147" s="72">
        <v>172</v>
      </c>
      <c r="C147" s="68" t="s">
        <v>115</v>
      </c>
      <c r="D147" s="68" t="s">
        <v>122</v>
      </c>
      <c r="E147" s="68" t="s">
        <v>154</v>
      </c>
      <c r="F147" s="68" t="s">
        <v>128</v>
      </c>
      <c r="G147" s="70">
        <v>100000</v>
      </c>
      <c r="H147" s="76">
        <v>100000</v>
      </c>
      <c r="I147" s="93">
        <f t="shared" si="2"/>
        <v>100</v>
      </c>
    </row>
    <row r="148" spans="1:9" ht="63" x14ac:dyDescent="0.25">
      <c r="A148" s="69" t="s">
        <v>151</v>
      </c>
      <c r="B148" s="68" t="s">
        <v>219</v>
      </c>
      <c r="C148" s="68" t="s">
        <v>115</v>
      </c>
      <c r="D148" s="68" t="s">
        <v>122</v>
      </c>
      <c r="E148" s="68" t="s">
        <v>154</v>
      </c>
      <c r="F148" s="68" t="s">
        <v>128</v>
      </c>
      <c r="G148" s="70">
        <v>1600000</v>
      </c>
      <c r="H148" s="77">
        <v>1714487.65</v>
      </c>
      <c r="I148" s="93">
        <f t="shared" si="2"/>
        <v>107.15547812499999</v>
      </c>
    </row>
    <row r="149" spans="1:9" ht="63" x14ac:dyDescent="0.25">
      <c r="A149" s="69" t="s">
        <v>151</v>
      </c>
      <c r="B149" s="72">
        <v>182</v>
      </c>
      <c r="C149" s="68" t="s">
        <v>115</v>
      </c>
      <c r="D149" s="68" t="s">
        <v>122</v>
      </c>
      <c r="E149" s="68" t="s">
        <v>154</v>
      </c>
      <c r="F149" s="68" t="s">
        <v>128</v>
      </c>
      <c r="G149" s="70">
        <v>84000</v>
      </c>
      <c r="H149" s="77">
        <v>96000</v>
      </c>
      <c r="I149" s="93">
        <f t="shared" si="2"/>
        <v>114.28571428571428</v>
      </c>
    </row>
    <row r="150" spans="1:9" ht="63" x14ac:dyDescent="0.25">
      <c r="A150" s="69" t="s">
        <v>151</v>
      </c>
      <c r="B150" s="68" t="s">
        <v>208</v>
      </c>
      <c r="C150" s="68" t="s">
        <v>115</v>
      </c>
      <c r="D150" s="68" t="s">
        <v>122</v>
      </c>
      <c r="E150" s="68" t="s">
        <v>154</v>
      </c>
      <c r="F150" s="68" t="s">
        <v>128</v>
      </c>
      <c r="G150" s="70">
        <v>10000000</v>
      </c>
      <c r="H150" s="77">
        <v>11219590.9</v>
      </c>
      <c r="I150" s="93">
        <f t="shared" si="2"/>
        <v>112.195909</v>
      </c>
    </row>
    <row r="151" spans="1:9" ht="63" x14ac:dyDescent="0.25">
      <c r="A151" s="69" t="s">
        <v>151</v>
      </c>
      <c r="B151" s="68" t="s">
        <v>230</v>
      </c>
      <c r="C151" s="68" t="s">
        <v>115</v>
      </c>
      <c r="D151" s="68" t="s">
        <v>122</v>
      </c>
      <c r="E151" s="68" t="s">
        <v>154</v>
      </c>
      <c r="F151" s="68" t="s">
        <v>128</v>
      </c>
      <c r="G151" s="70">
        <v>0</v>
      </c>
      <c r="H151" s="77">
        <v>0</v>
      </c>
      <c r="I151" s="93">
        <v>0</v>
      </c>
    </row>
    <row r="152" spans="1:9" ht="63" x14ac:dyDescent="0.25">
      <c r="A152" s="69" t="s">
        <v>151</v>
      </c>
      <c r="B152" s="68" t="s">
        <v>210</v>
      </c>
      <c r="C152" s="68" t="s">
        <v>115</v>
      </c>
      <c r="D152" s="68" t="s">
        <v>122</v>
      </c>
      <c r="E152" s="68" t="s">
        <v>154</v>
      </c>
      <c r="F152" s="68" t="s">
        <v>128</v>
      </c>
      <c r="G152" s="70">
        <v>109000</v>
      </c>
      <c r="H152" s="77">
        <v>218955.82</v>
      </c>
      <c r="I152" s="93">
        <f t="shared" si="2"/>
        <v>200.8768990825688</v>
      </c>
    </row>
    <row r="153" spans="1:9" ht="63" x14ac:dyDescent="0.25">
      <c r="A153" s="69" t="s">
        <v>151</v>
      </c>
      <c r="B153" s="72">
        <v>498</v>
      </c>
      <c r="C153" s="68" t="s">
        <v>115</v>
      </c>
      <c r="D153" s="68" t="s">
        <v>122</v>
      </c>
      <c r="E153" s="68" t="s">
        <v>154</v>
      </c>
      <c r="F153" s="68" t="s">
        <v>128</v>
      </c>
      <c r="G153" s="70">
        <v>370000</v>
      </c>
      <c r="H153" s="77">
        <v>370000</v>
      </c>
      <c r="I153" s="93">
        <f t="shared" si="2"/>
        <v>100</v>
      </c>
    </row>
    <row r="154" spans="1:9" ht="63" x14ac:dyDescent="0.25">
      <c r="A154" s="69" t="s">
        <v>151</v>
      </c>
      <c r="B154" s="72">
        <v>999</v>
      </c>
      <c r="C154" s="68" t="s">
        <v>115</v>
      </c>
      <c r="D154" s="68" t="s">
        <v>122</v>
      </c>
      <c r="E154" s="68" t="s">
        <v>154</v>
      </c>
      <c r="F154" s="68" t="s">
        <v>128</v>
      </c>
      <c r="G154" s="70">
        <v>0</v>
      </c>
      <c r="H154" s="77">
        <v>100000</v>
      </c>
      <c r="I154" s="93">
        <v>0</v>
      </c>
    </row>
    <row r="155" spans="1:9" ht="31.5" x14ac:dyDescent="0.25">
      <c r="A155" s="69" t="s">
        <v>187</v>
      </c>
      <c r="B155" s="68" t="s">
        <v>146</v>
      </c>
      <c r="C155" s="68" t="s">
        <v>186</v>
      </c>
      <c r="D155" s="68" t="s">
        <v>122</v>
      </c>
      <c r="E155" s="68" t="s">
        <v>154</v>
      </c>
      <c r="F155" s="68" t="s">
        <v>128</v>
      </c>
      <c r="G155" s="66">
        <v>14384600</v>
      </c>
      <c r="H155" s="66">
        <v>14437090.529999999</v>
      </c>
      <c r="I155" s="93">
        <f t="shared" si="2"/>
        <v>100.36490781808322</v>
      </c>
    </row>
    <row r="156" spans="1:9" ht="31.5" x14ac:dyDescent="0.25">
      <c r="A156" s="69" t="s">
        <v>187</v>
      </c>
      <c r="B156" s="68" t="s">
        <v>213</v>
      </c>
      <c r="C156" s="68" t="s">
        <v>186</v>
      </c>
      <c r="D156" s="68" t="s">
        <v>122</v>
      </c>
      <c r="E156" s="68" t="s">
        <v>154</v>
      </c>
      <c r="F156" s="68" t="s">
        <v>128</v>
      </c>
      <c r="G156" s="70">
        <v>14384600</v>
      </c>
      <c r="H156" s="77">
        <v>14437090.529999999</v>
      </c>
      <c r="I156" s="93">
        <f t="shared" si="2"/>
        <v>100.36490781808322</v>
      </c>
    </row>
    <row r="157" spans="1:9" ht="31.5" x14ac:dyDescent="0.25">
      <c r="A157" s="69" t="s">
        <v>263</v>
      </c>
      <c r="B157" s="68" t="s">
        <v>146</v>
      </c>
      <c r="C157" s="72">
        <v>11650000</v>
      </c>
      <c r="D157" s="68" t="s">
        <v>122</v>
      </c>
      <c r="E157" s="68" t="s">
        <v>154</v>
      </c>
      <c r="F157" s="68" t="s">
        <v>128</v>
      </c>
      <c r="G157" s="66">
        <v>0</v>
      </c>
      <c r="H157" s="66">
        <v>10000</v>
      </c>
      <c r="I157" s="93">
        <v>0</v>
      </c>
    </row>
    <row r="158" spans="1:9" ht="31.5" x14ac:dyDescent="0.25">
      <c r="A158" s="69" t="s">
        <v>263</v>
      </c>
      <c r="B158" s="72">
        <v>814</v>
      </c>
      <c r="C158" s="72">
        <v>11650000</v>
      </c>
      <c r="D158" s="68" t="s">
        <v>122</v>
      </c>
      <c r="E158" s="68" t="s">
        <v>154</v>
      </c>
      <c r="F158" s="68" t="s">
        <v>128</v>
      </c>
      <c r="G158" s="70">
        <v>0</v>
      </c>
      <c r="H158" s="77">
        <v>10000</v>
      </c>
      <c r="I158" s="93">
        <v>0</v>
      </c>
    </row>
    <row r="159" spans="1:9" ht="31.5" x14ac:dyDescent="0.25">
      <c r="A159" s="69" t="s">
        <v>160</v>
      </c>
      <c r="B159" s="68" t="s">
        <v>146</v>
      </c>
      <c r="C159" s="68" t="s">
        <v>152</v>
      </c>
      <c r="D159" s="68" t="s">
        <v>148</v>
      </c>
      <c r="E159" s="68" t="s">
        <v>154</v>
      </c>
      <c r="F159" s="68" t="s">
        <v>128</v>
      </c>
      <c r="G159" s="66">
        <v>202317600</v>
      </c>
      <c r="H159" s="66">
        <v>214203579.41</v>
      </c>
      <c r="I159" s="93">
        <f t="shared" si="2"/>
        <v>105.87491123362476</v>
      </c>
    </row>
    <row r="160" spans="1:9" ht="31.5" x14ac:dyDescent="0.25">
      <c r="A160" s="69" t="s">
        <v>160</v>
      </c>
      <c r="B160" s="68" t="s">
        <v>231</v>
      </c>
      <c r="C160" s="68" t="s">
        <v>152</v>
      </c>
      <c r="D160" s="68" t="s">
        <v>148</v>
      </c>
      <c r="E160" s="68" t="s">
        <v>154</v>
      </c>
      <c r="F160" s="68" t="s">
        <v>128</v>
      </c>
      <c r="G160" s="70">
        <v>0</v>
      </c>
      <c r="H160" s="70">
        <v>-1475.38</v>
      </c>
      <c r="I160" s="93">
        <v>0</v>
      </c>
    </row>
    <row r="161" spans="1:9" ht="31.5" x14ac:dyDescent="0.25">
      <c r="A161" s="69" t="s">
        <v>160</v>
      </c>
      <c r="B161" s="23" t="s">
        <v>266</v>
      </c>
      <c r="C161" s="68" t="s">
        <v>152</v>
      </c>
      <c r="D161" s="68" t="s">
        <v>148</v>
      </c>
      <c r="E161" s="68" t="s">
        <v>154</v>
      </c>
      <c r="F161" s="68" t="s">
        <v>128</v>
      </c>
      <c r="G161" s="70">
        <v>70000</v>
      </c>
      <c r="H161" s="70">
        <v>74000</v>
      </c>
      <c r="I161" s="93">
        <f t="shared" si="2"/>
        <v>105.71428571428572</v>
      </c>
    </row>
    <row r="162" spans="1:9" ht="31.5" x14ac:dyDescent="0.25">
      <c r="A162" s="69" t="s">
        <v>160</v>
      </c>
      <c r="B162" s="68" t="s">
        <v>232</v>
      </c>
      <c r="C162" s="68" t="s">
        <v>152</v>
      </c>
      <c r="D162" s="68" t="s">
        <v>148</v>
      </c>
      <c r="E162" s="68" t="s">
        <v>154</v>
      </c>
      <c r="F162" s="68" t="s">
        <v>128</v>
      </c>
      <c r="G162" s="70">
        <v>0</v>
      </c>
      <c r="H162" s="70">
        <v>17836.169999999998</v>
      </c>
      <c r="I162" s="93">
        <v>0</v>
      </c>
    </row>
    <row r="163" spans="1:9" ht="31.5" x14ac:dyDescent="0.25">
      <c r="A163" s="69" t="s">
        <v>160</v>
      </c>
      <c r="B163" s="68" t="s">
        <v>6</v>
      </c>
      <c r="C163" s="68" t="s">
        <v>152</v>
      </c>
      <c r="D163" s="68" t="s">
        <v>148</v>
      </c>
      <c r="E163" s="68" t="s">
        <v>154</v>
      </c>
      <c r="F163" s="68" t="s">
        <v>128</v>
      </c>
      <c r="G163" s="70">
        <v>1683300</v>
      </c>
      <c r="H163" s="70">
        <v>1610161.05</v>
      </c>
      <c r="I163" s="93">
        <f t="shared" si="2"/>
        <v>95.655025842095881</v>
      </c>
    </row>
    <row r="164" spans="1:9" ht="31.5" x14ac:dyDescent="0.25">
      <c r="A164" s="69" t="s">
        <v>160</v>
      </c>
      <c r="B164" s="68" t="s">
        <v>233</v>
      </c>
      <c r="C164" s="68" t="s">
        <v>152</v>
      </c>
      <c r="D164" s="68" t="s">
        <v>148</v>
      </c>
      <c r="E164" s="68" t="s">
        <v>154</v>
      </c>
      <c r="F164" s="68" t="s">
        <v>128</v>
      </c>
      <c r="G164" s="70">
        <v>118500</v>
      </c>
      <c r="H164" s="70">
        <v>132500</v>
      </c>
      <c r="I164" s="93">
        <f t="shared" si="2"/>
        <v>111.81434599156117</v>
      </c>
    </row>
    <row r="165" spans="1:9" ht="31.5" x14ac:dyDescent="0.25">
      <c r="A165" s="69" t="s">
        <v>160</v>
      </c>
      <c r="B165" s="23" t="s">
        <v>3</v>
      </c>
      <c r="C165" s="68" t="s">
        <v>152</v>
      </c>
      <c r="D165" s="68" t="s">
        <v>148</v>
      </c>
      <c r="E165" s="68" t="s">
        <v>154</v>
      </c>
      <c r="F165" s="68" t="s">
        <v>128</v>
      </c>
      <c r="G165" s="70">
        <v>130400</v>
      </c>
      <c r="H165" s="70">
        <v>130400</v>
      </c>
      <c r="I165" s="93">
        <f t="shared" si="2"/>
        <v>100</v>
      </c>
    </row>
    <row r="166" spans="1:9" ht="31.5" x14ac:dyDescent="0.25">
      <c r="A166" s="69" t="s">
        <v>160</v>
      </c>
      <c r="B166" s="23" t="s">
        <v>204</v>
      </c>
      <c r="C166" s="68" t="s">
        <v>152</v>
      </c>
      <c r="D166" s="68" t="s">
        <v>148</v>
      </c>
      <c r="E166" s="68" t="s">
        <v>154</v>
      </c>
      <c r="F166" s="68" t="s">
        <v>128</v>
      </c>
      <c r="G166" s="70">
        <v>338300</v>
      </c>
      <c r="H166" s="70">
        <v>401234.2</v>
      </c>
      <c r="I166" s="93">
        <f t="shared" si="2"/>
        <v>118.60307419450193</v>
      </c>
    </row>
    <row r="167" spans="1:9" ht="31.5" x14ac:dyDescent="0.25">
      <c r="A167" s="69" t="s">
        <v>160</v>
      </c>
      <c r="B167" s="68" t="s">
        <v>214</v>
      </c>
      <c r="C167" s="68" t="s">
        <v>152</v>
      </c>
      <c r="D167" s="68" t="s">
        <v>148</v>
      </c>
      <c r="E167" s="68" t="s">
        <v>154</v>
      </c>
      <c r="F167" s="68" t="s">
        <v>128</v>
      </c>
      <c r="G167" s="70">
        <v>224000</v>
      </c>
      <c r="H167" s="70">
        <v>274000</v>
      </c>
      <c r="I167" s="93">
        <f t="shared" si="2"/>
        <v>122.32142857142858</v>
      </c>
    </row>
    <row r="168" spans="1:9" ht="31.5" x14ac:dyDescent="0.25">
      <c r="A168" s="69" t="s">
        <v>160</v>
      </c>
      <c r="B168" s="68" t="s">
        <v>209</v>
      </c>
      <c r="C168" s="68" t="s">
        <v>152</v>
      </c>
      <c r="D168" s="68" t="s">
        <v>148</v>
      </c>
      <c r="E168" s="68" t="s">
        <v>154</v>
      </c>
      <c r="F168" s="68" t="s">
        <v>128</v>
      </c>
      <c r="G168" s="70">
        <v>3000000</v>
      </c>
      <c r="H168" s="70">
        <v>3070738.62</v>
      </c>
      <c r="I168" s="93">
        <f t="shared" si="2"/>
        <v>102.35795400000001</v>
      </c>
    </row>
    <row r="169" spans="1:9" ht="31.5" x14ac:dyDescent="0.25">
      <c r="A169" s="69" t="s">
        <v>160</v>
      </c>
      <c r="B169" s="68" t="s">
        <v>215</v>
      </c>
      <c r="C169" s="68" t="s">
        <v>152</v>
      </c>
      <c r="D169" s="68" t="s">
        <v>148</v>
      </c>
      <c r="E169" s="68" t="s">
        <v>154</v>
      </c>
      <c r="F169" s="68" t="s">
        <v>128</v>
      </c>
      <c r="G169" s="70">
        <v>4447300</v>
      </c>
      <c r="H169" s="70">
        <v>4541903.4800000004</v>
      </c>
      <c r="I169" s="93">
        <f t="shared" si="2"/>
        <v>102.1272115665685</v>
      </c>
    </row>
    <row r="170" spans="1:9" ht="31.5" x14ac:dyDescent="0.25">
      <c r="A170" s="69" t="s">
        <v>160</v>
      </c>
      <c r="B170" s="68" t="s">
        <v>216</v>
      </c>
      <c r="C170" s="68" t="s">
        <v>152</v>
      </c>
      <c r="D170" s="68" t="s">
        <v>148</v>
      </c>
      <c r="E170" s="68" t="s">
        <v>154</v>
      </c>
      <c r="F170" s="68" t="s">
        <v>128</v>
      </c>
      <c r="G170" s="70">
        <v>3300000</v>
      </c>
      <c r="H170" s="70">
        <v>3280607.97</v>
      </c>
      <c r="I170" s="93">
        <f t="shared" si="2"/>
        <v>99.412362727272736</v>
      </c>
    </row>
    <row r="171" spans="1:9" ht="31.5" x14ac:dyDescent="0.25">
      <c r="A171" s="69" t="s">
        <v>160</v>
      </c>
      <c r="B171" s="68" t="s">
        <v>217</v>
      </c>
      <c r="C171" s="68" t="s">
        <v>152</v>
      </c>
      <c r="D171" s="68" t="s">
        <v>148</v>
      </c>
      <c r="E171" s="68" t="s">
        <v>154</v>
      </c>
      <c r="F171" s="68" t="s">
        <v>128</v>
      </c>
      <c r="G171" s="70">
        <v>4300000</v>
      </c>
      <c r="H171" s="70">
        <v>4991352.99</v>
      </c>
      <c r="I171" s="93">
        <f t="shared" si="2"/>
        <v>116.07797651162792</v>
      </c>
    </row>
    <row r="172" spans="1:9" ht="31.5" x14ac:dyDescent="0.25">
      <c r="A172" s="69" t="s">
        <v>160</v>
      </c>
      <c r="B172" s="68" t="s">
        <v>207</v>
      </c>
      <c r="C172" s="68" t="s">
        <v>152</v>
      </c>
      <c r="D172" s="68" t="s">
        <v>148</v>
      </c>
      <c r="E172" s="68" t="s">
        <v>154</v>
      </c>
      <c r="F172" s="68" t="s">
        <v>128</v>
      </c>
      <c r="G172" s="70">
        <v>1490100</v>
      </c>
      <c r="H172" s="70">
        <v>1660443.73</v>
      </c>
      <c r="I172" s="93">
        <f t="shared" si="2"/>
        <v>111.43169787262599</v>
      </c>
    </row>
    <row r="173" spans="1:9" ht="31.5" x14ac:dyDescent="0.25">
      <c r="A173" s="69" t="s">
        <v>160</v>
      </c>
      <c r="B173" s="68" t="s">
        <v>218</v>
      </c>
      <c r="C173" s="68" t="s">
        <v>152</v>
      </c>
      <c r="D173" s="68" t="s">
        <v>148</v>
      </c>
      <c r="E173" s="68" t="s">
        <v>154</v>
      </c>
      <c r="F173" s="68" t="s">
        <v>128</v>
      </c>
      <c r="G173" s="70">
        <v>2000000</v>
      </c>
      <c r="H173" s="70">
        <v>2008330.42</v>
      </c>
      <c r="I173" s="93">
        <f t="shared" si="2"/>
        <v>100.416521</v>
      </c>
    </row>
    <row r="174" spans="1:9" ht="31.5" x14ac:dyDescent="0.25">
      <c r="A174" s="69" t="s">
        <v>160</v>
      </c>
      <c r="B174" s="68" t="s">
        <v>219</v>
      </c>
      <c r="C174" s="68" t="s">
        <v>152</v>
      </c>
      <c r="D174" s="68" t="s">
        <v>148</v>
      </c>
      <c r="E174" s="68" t="s">
        <v>154</v>
      </c>
      <c r="F174" s="68" t="s">
        <v>128</v>
      </c>
      <c r="G174" s="70">
        <v>306700</v>
      </c>
      <c r="H174" s="75">
        <v>313495.09000000003</v>
      </c>
      <c r="I174" s="93">
        <f t="shared" si="2"/>
        <v>102.2155493968047</v>
      </c>
    </row>
    <row r="175" spans="1:9" ht="31.5" x14ac:dyDescent="0.25">
      <c r="A175" s="69" t="s">
        <v>160</v>
      </c>
      <c r="B175" s="72">
        <v>182</v>
      </c>
      <c r="C175" s="68" t="s">
        <v>152</v>
      </c>
      <c r="D175" s="68" t="s">
        <v>148</v>
      </c>
      <c r="E175" s="68" t="s">
        <v>154</v>
      </c>
      <c r="F175" s="68" t="s">
        <v>128</v>
      </c>
      <c r="G175" s="70">
        <v>0</v>
      </c>
      <c r="H175" s="70">
        <v>600</v>
      </c>
      <c r="I175" s="93">
        <v>0</v>
      </c>
    </row>
    <row r="176" spans="1:9" ht="31.5" x14ac:dyDescent="0.25">
      <c r="A176" s="69" t="s">
        <v>160</v>
      </c>
      <c r="B176" s="68" t="s">
        <v>208</v>
      </c>
      <c r="C176" s="68" t="s">
        <v>152</v>
      </c>
      <c r="D176" s="68" t="s">
        <v>148</v>
      </c>
      <c r="E176" s="68" t="s">
        <v>154</v>
      </c>
      <c r="F176" s="68" t="s">
        <v>128</v>
      </c>
      <c r="G176" s="70">
        <v>22000000</v>
      </c>
      <c r="H176" s="70">
        <v>22397848.75</v>
      </c>
      <c r="I176" s="93">
        <f t="shared" si="2"/>
        <v>101.80840340909091</v>
      </c>
    </row>
    <row r="177" spans="1:9" ht="31.5" x14ac:dyDescent="0.25">
      <c r="A177" s="69" t="s">
        <v>160</v>
      </c>
      <c r="B177" s="68" t="s">
        <v>220</v>
      </c>
      <c r="C177" s="68" t="s">
        <v>152</v>
      </c>
      <c r="D177" s="68" t="s">
        <v>148</v>
      </c>
      <c r="E177" s="68" t="s">
        <v>154</v>
      </c>
      <c r="F177" s="68" t="s">
        <v>128</v>
      </c>
      <c r="G177" s="70">
        <v>240000</v>
      </c>
      <c r="H177" s="70">
        <v>240016.49</v>
      </c>
      <c r="I177" s="93">
        <f t="shared" si="2"/>
        <v>100.00687083333332</v>
      </c>
    </row>
    <row r="178" spans="1:9" ht="31.5" x14ac:dyDescent="0.25">
      <c r="A178" s="69" t="s">
        <v>160</v>
      </c>
      <c r="B178" s="68" t="s">
        <v>210</v>
      </c>
      <c r="C178" s="68" t="s">
        <v>152</v>
      </c>
      <c r="D178" s="68" t="s">
        <v>148</v>
      </c>
      <c r="E178" s="68" t="s">
        <v>154</v>
      </c>
      <c r="F178" s="68" t="s">
        <v>128</v>
      </c>
      <c r="G178" s="70">
        <v>1000000</v>
      </c>
      <c r="H178" s="70">
        <v>1021152.9</v>
      </c>
      <c r="I178" s="93">
        <f t="shared" si="2"/>
        <v>102.11528999999999</v>
      </c>
    </row>
    <row r="179" spans="1:9" ht="31.5" x14ac:dyDescent="0.25">
      <c r="A179" s="69" t="s">
        <v>160</v>
      </c>
      <c r="B179" s="68" t="s">
        <v>221</v>
      </c>
      <c r="C179" s="68" t="s">
        <v>152</v>
      </c>
      <c r="D179" s="68" t="s">
        <v>148</v>
      </c>
      <c r="E179" s="68" t="s">
        <v>154</v>
      </c>
      <c r="F179" s="68" t="s">
        <v>128</v>
      </c>
      <c r="G179" s="70">
        <v>600000</v>
      </c>
      <c r="H179" s="70">
        <v>540306.80000000005</v>
      </c>
      <c r="I179" s="93">
        <f t="shared" si="2"/>
        <v>90.05113333333334</v>
      </c>
    </row>
    <row r="180" spans="1:9" ht="31.5" x14ac:dyDescent="0.25">
      <c r="A180" s="69" t="s">
        <v>160</v>
      </c>
      <c r="B180" s="68" t="s">
        <v>213</v>
      </c>
      <c r="C180" s="68" t="s">
        <v>152</v>
      </c>
      <c r="D180" s="68" t="s">
        <v>148</v>
      </c>
      <c r="E180" s="68" t="s">
        <v>154</v>
      </c>
      <c r="F180" s="68" t="s">
        <v>128</v>
      </c>
      <c r="G180" s="70">
        <v>100000</v>
      </c>
      <c r="H180" s="70">
        <v>129738.31</v>
      </c>
      <c r="I180" s="93">
        <f t="shared" si="2"/>
        <v>129.73831000000001</v>
      </c>
    </row>
    <row r="181" spans="1:9" ht="31.5" x14ac:dyDescent="0.25">
      <c r="A181" s="69" t="s">
        <v>160</v>
      </c>
      <c r="B181" s="68" t="s">
        <v>222</v>
      </c>
      <c r="C181" s="68" t="s">
        <v>152</v>
      </c>
      <c r="D181" s="68" t="s">
        <v>148</v>
      </c>
      <c r="E181" s="68" t="s">
        <v>154</v>
      </c>
      <c r="F181" s="68" t="s">
        <v>128</v>
      </c>
      <c r="G181" s="70">
        <v>70000</v>
      </c>
      <c r="H181" s="70">
        <v>86400</v>
      </c>
      <c r="I181" s="93">
        <f t="shared" si="2"/>
        <v>123.42857142857142</v>
      </c>
    </row>
    <row r="182" spans="1:9" ht="31.5" x14ac:dyDescent="0.25">
      <c r="A182" s="69" t="s">
        <v>160</v>
      </c>
      <c r="B182" s="68" t="s">
        <v>211</v>
      </c>
      <c r="C182" s="68" t="s">
        <v>152</v>
      </c>
      <c r="D182" s="68" t="s">
        <v>148</v>
      </c>
      <c r="E182" s="68" t="s">
        <v>154</v>
      </c>
      <c r="F182" s="68" t="s">
        <v>128</v>
      </c>
      <c r="G182" s="70">
        <v>4000000</v>
      </c>
      <c r="H182" s="75">
        <v>4410333.97</v>
      </c>
      <c r="I182" s="93">
        <f t="shared" si="2"/>
        <v>110.25834924999999</v>
      </c>
    </row>
    <row r="183" spans="1:9" ht="31.5" x14ac:dyDescent="0.25">
      <c r="A183" s="69" t="s">
        <v>160</v>
      </c>
      <c r="B183" s="68" t="s">
        <v>223</v>
      </c>
      <c r="C183" s="68" t="s">
        <v>152</v>
      </c>
      <c r="D183" s="68" t="s">
        <v>148</v>
      </c>
      <c r="E183" s="68" t="s">
        <v>154</v>
      </c>
      <c r="F183" s="68" t="s">
        <v>128</v>
      </c>
      <c r="G183" s="70">
        <v>7000000</v>
      </c>
      <c r="H183" s="70">
        <v>6810899.4000000004</v>
      </c>
      <c r="I183" s="93">
        <f t="shared" si="2"/>
        <v>97.298562857142869</v>
      </c>
    </row>
    <row r="184" spans="1:9" ht="31.5" x14ac:dyDescent="0.25">
      <c r="A184" s="69" t="s">
        <v>160</v>
      </c>
      <c r="B184" s="68" t="s">
        <v>224</v>
      </c>
      <c r="C184" s="68" t="s">
        <v>152</v>
      </c>
      <c r="D184" s="68" t="s">
        <v>148</v>
      </c>
      <c r="E184" s="68" t="s">
        <v>154</v>
      </c>
      <c r="F184" s="68" t="s">
        <v>128</v>
      </c>
      <c r="G184" s="70">
        <v>13400000</v>
      </c>
      <c r="H184" s="70">
        <v>13922328.91</v>
      </c>
      <c r="I184" s="93">
        <f t="shared" si="2"/>
        <v>103.89797694029849</v>
      </c>
    </row>
    <row r="185" spans="1:9" ht="31.5" x14ac:dyDescent="0.25">
      <c r="A185" s="69" t="s">
        <v>160</v>
      </c>
      <c r="B185" s="68" t="s">
        <v>197</v>
      </c>
      <c r="C185" s="68" t="s">
        <v>152</v>
      </c>
      <c r="D185" s="68" t="s">
        <v>148</v>
      </c>
      <c r="E185" s="68" t="s">
        <v>154</v>
      </c>
      <c r="F185" s="68" t="s">
        <v>128</v>
      </c>
      <c r="G185" s="70">
        <v>13661800</v>
      </c>
      <c r="H185" s="75">
        <v>15477757.130000001</v>
      </c>
      <c r="I185" s="93">
        <f t="shared" si="2"/>
        <v>113.29222452385483</v>
      </c>
    </row>
    <row r="186" spans="1:9" ht="31.5" x14ac:dyDescent="0.25">
      <c r="A186" s="69" t="s">
        <v>160</v>
      </c>
      <c r="B186" s="68" t="s">
        <v>198</v>
      </c>
      <c r="C186" s="68" t="s">
        <v>152</v>
      </c>
      <c r="D186" s="68" t="s">
        <v>148</v>
      </c>
      <c r="E186" s="68" t="s">
        <v>154</v>
      </c>
      <c r="F186" s="68" t="s">
        <v>128</v>
      </c>
      <c r="G186" s="70">
        <v>19112100</v>
      </c>
      <c r="H186" s="75">
        <v>20323169.25</v>
      </c>
      <c r="I186" s="93">
        <f t="shared" si="2"/>
        <v>106.33666237619099</v>
      </c>
    </row>
    <row r="187" spans="1:9" ht="31.5" x14ac:dyDescent="0.25">
      <c r="A187" s="69" t="s">
        <v>160</v>
      </c>
      <c r="B187" s="68" t="s">
        <v>199</v>
      </c>
      <c r="C187" s="68" t="s">
        <v>152</v>
      </c>
      <c r="D187" s="68" t="s">
        <v>148</v>
      </c>
      <c r="E187" s="68" t="s">
        <v>154</v>
      </c>
      <c r="F187" s="68" t="s">
        <v>128</v>
      </c>
      <c r="G187" s="70">
        <v>12152300</v>
      </c>
      <c r="H187" s="75">
        <v>12200307.449999999</v>
      </c>
      <c r="I187" s="93">
        <f t="shared" si="2"/>
        <v>100.39504826246883</v>
      </c>
    </row>
    <row r="188" spans="1:9" ht="31.5" x14ac:dyDescent="0.25">
      <c r="A188" s="69" t="s">
        <v>160</v>
      </c>
      <c r="B188" s="68" t="s">
        <v>200</v>
      </c>
      <c r="C188" s="68" t="s">
        <v>152</v>
      </c>
      <c r="D188" s="68" t="s">
        <v>148</v>
      </c>
      <c r="E188" s="68" t="s">
        <v>154</v>
      </c>
      <c r="F188" s="68" t="s">
        <v>128</v>
      </c>
      <c r="G188" s="70">
        <v>2922100</v>
      </c>
      <c r="H188" s="75">
        <v>3123310.94</v>
      </c>
      <c r="I188" s="93">
        <f t="shared" si="2"/>
        <v>106.88583347592484</v>
      </c>
    </row>
    <row r="189" spans="1:9" ht="31.5" x14ac:dyDescent="0.25">
      <c r="A189" s="69" t="s">
        <v>160</v>
      </c>
      <c r="B189" s="68" t="s">
        <v>201</v>
      </c>
      <c r="C189" s="68" t="s">
        <v>152</v>
      </c>
      <c r="D189" s="68" t="s">
        <v>148</v>
      </c>
      <c r="E189" s="68" t="s">
        <v>154</v>
      </c>
      <c r="F189" s="68" t="s">
        <v>128</v>
      </c>
      <c r="G189" s="70">
        <v>7178700</v>
      </c>
      <c r="H189" s="75">
        <v>7425632.5099999998</v>
      </c>
      <c r="I189" s="93">
        <f t="shared" si="2"/>
        <v>103.43979425244126</v>
      </c>
    </row>
    <row r="190" spans="1:9" ht="31.5" x14ac:dyDescent="0.25">
      <c r="A190" s="69" t="s">
        <v>160</v>
      </c>
      <c r="B190" s="68" t="s">
        <v>205</v>
      </c>
      <c r="C190" s="68" t="s">
        <v>152</v>
      </c>
      <c r="D190" s="68" t="s">
        <v>148</v>
      </c>
      <c r="E190" s="68" t="s">
        <v>154</v>
      </c>
      <c r="F190" s="68" t="s">
        <v>128</v>
      </c>
      <c r="G190" s="70">
        <v>15570600</v>
      </c>
      <c r="H190" s="75">
        <v>16804882.670000002</v>
      </c>
      <c r="I190" s="93">
        <f t="shared" si="2"/>
        <v>107.927007758211</v>
      </c>
    </row>
    <row r="191" spans="1:9" ht="31.5" x14ac:dyDescent="0.25">
      <c r="A191" s="69" t="s">
        <v>160</v>
      </c>
      <c r="B191" s="72">
        <v>907</v>
      </c>
      <c r="C191" s="68" t="s">
        <v>152</v>
      </c>
      <c r="D191" s="68" t="s">
        <v>148</v>
      </c>
      <c r="E191" s="68" t="s">
        <v>154</v>
      </c>
      <c r="F191" s="68" t="s">
        <v>128</v>
      </c>
      <c r="G191" s="70">
        <v>217900</v>
      </c>
      <c r="H191" s="75">
        <v>256256.43</v>
      </c>
      <c r="I191" s="93">
        <f t="shared" si="2"/>
        <v>117.60276732446076</v>
      </c>
    </row>
    <row r="192" spans="1:9" ht="31.5" x14ac:dyDescent="0.25">
      <c r="A192" s="69" t="s">
        <v>160</v>
      </c>
      <c r="B192" s="72">
        <v>908</v>
      </c>
      <c r="C192" s="68" t="s">
        <v>152</v>
      </c>
      <c r="D192" s="68" t="s">
        <v>148</v>
      </c>
      <c r="E192" s="68" t="s">
        <v>154</v>
      </c>
      <c r="F192" s="68" t="s">
        <v>128</v>
      </c>
      <c r="G192" s="70">
        <v>1066700</v>
      </c>
      <c r="H192" s="75">
        <v>1066710.3899999999</v>
      </c>
      <c r="I192" s="93">
        <f t="shared" si="2"/>
        <v>100.00097403206149</v>
      </c>
    </row>
    <row r="193" spans="1:9" ht="31.5" x14ac:dyDescent="0.25">
      <c r="A193" s="69" t="s">
        <v>160</v>
      </c>
      <c r="B193" s="68" t="s">
        <v>195</v>
      </c>
      <c r="C193" s="68" t="s">
        <v>152</v>
      </c>
      <c r="D193" s="68" t="s">
        <v>148</v>
      </c>
      <c r="E193" s="68" t="s">
        <v>154</v>
      </c>
      <c r="F193" s="68" t="s">
        <v>128</v>
      </c>
      <c r="G193" s="70">
        <v>51061100</v>
      </c>
      <c r="H193" s="75">
        <v>55734877.829999998</v>
      </c>
      <c r="I193" s="93">
        <f t="shared" si="2"/>
        <v>109.15330423747235</v>
      </c>
    </row>
    <row r="194" spans="1:9" ht="31.5" x14ac:dyDescent="0.25">
      <c r="A194" s="69" t="s">
        <v>160</v>
      </c>
      <c r="B194" s="23">
        <v>912</v>
      </c>
      <c r="C194" s="68" t="s">
        <v>152</v>
      </c>
      <c r="D194" s="68" t="s">
        <v>148</v>
      </c>
      <c r="E194" s="68" t="s">
        <v>154</v>
      </c>
      <c r="F194" s="68" t="s">
        <v>128</v>
      </c>
      <c r="G194" s="70">
        <v>0</v>
      </c>
      <c r="H194" s="75">
        <v>29630</v>
      </c>
      <c r="I194" s="93">
        <v>0</v>
      </c>
    </row>
    <row r="195" spans="1:9" ht="31.5" x14ac:dyDescent="0.25">
      <c r="A195" s="69" t="s">
        <v>160</v>
      </c>
      <c r="B195" s="72">
        <v>918</v>
      </c>
      <c r="C195" s="68" t="s">
        <v>152</v>
      </c>
      <c r="D195" s="68" t="s">
        <v>148</v>
      </c>
      <c r="E195" s="68" t="s">
        <v>154</v>
      </c>
      <c r="F195" s="68" t="s">
        <v>128</v>
      </c>
      <c r="G195" s="70">
        <v>12400</v>
      </c>
      <c r="H195" s="75">
        <v>43516.6</v>
      </c>
      <c r="I195" s="93">
        <f t="shared" si="2"/>
        <v>350.94032258064516</v>
      </c>
    </row>
    <row r="196" spans="1:9" ht="31.5" x14ac:dyDescent="0.25">
      <c r="A196" s="69" t="s">
        <v>160</v>
      </c>
      <c r="B196" s="68" t="s">
        <v>203</v>
      </c>
      <c r="C196" s="68" t="s">
        <v>152</v>
      </c>
      <c r="D196" s="68" t="s">
        <v>148</v>
      </c>
      <c r="E196" s="68" t="s">
        <v>154</v>
      </c>
      <c r="F196" s="68" t="s">
        <v>128</v>
      </c>
      <c r="G196" s="66">
        <v>17600</v>
      </c>
      <c r="H196" s="75">
        <v>30368.58</v>
      </c>
      <c r="I196" s="93">
        <f t="shared" si="2"/>
        <v>172.54875000000001</v>
      </c>
    </row>
    <row r="197" spans="1:9" ht="31.5" x14ac:dyDescent="0.25">
      <c r="A197" s="69" t="s">
        <v>160</v>
      </c>
      <c r="B197" s="68" t="s">
        <v>206</v>
      </c>
      <c r="C197" s="68" t="s">
        <v>152</v>
      </c>
      <c r="D197" s="68" t="s">
        <v>148</v>
      </c>
      <c r="E197" s="68" t="s">
        <v>154</v>
      </c>
      <c r="F197" s="68" t="s">
        <v>128</v>
      </c>
      <c r="G197" s="66">
        <v>125700</v>
      </c>
      <c r="H197" s="75">
        <v>160705.85999999999</v>
      </c>
      <c r="I197" s="93">
        <f t="shared" si="2"/>
        <v>127.8487350835322</v>
      </c>
    </row>
    <row r="198" spans="1:9" ht="31.5" x14ac:dyDescent="0.25">
      <c r="A198" s="69" t="s">
        <v>160</v>
      </c>
      <c r="B198" s="68" t="s">
        <v>202</v>
      </c>
      <c r="C198" s="68" t="s">
        <v>152</v>
      </c>
      <c r="D198" s="68" t="s">
        <v>148</v>
      </c>
      <c r="E198" s="68" t="s">
        <v>154</v>
      </c>
      <c r="F198" s="68" t="s">
        <v>128</v>
      </c>
      <c r="G198" s="70">
        <v>9400000</v>
      </c>
      <c r="H198" s="75">
        <v>9461299.9000000004</v>
      </c>
      <c r="I198" s="93">
        <f t="shared" si="2"/>
        <v>100.65212659574469</v>
      </c>
    </row>
    <row r="199" spans="1:9" ht="22.15" customHeight="1" x14ac:dyDescent="0.25">
      <c r="A199" s="69" t="s">
        <v>162</v>
      </c>
      <c r="B199" s="68" t="s">
        <v>146</v>
      </c>
      <c r="C199" s="68" t="s">
        <v>161</v>
      </c>
      <c r="D199" s="68" t="s">
        <v>148</v>
      </c>
      <c r="E199" s="68" t="s">
        <v>154</v>
      </c>
      <c r="F199" s="68" t="s">
        <v>146</v>
      </c>
      <c r="G199" s="70">
        <v>356696000</v>
      </c>
      <c r="H199" s="70">
        <v>374527508.61000001</v>
      </c>
      <c r="I199" s="93">
        <f t="shared" si="2"/>
        <v>104.99907725626304</v>
      </c>
    </row>
    <row r="200" spans="1:9" ht="19.149999999999999" customHeight="1" x14ac:dyDescent="0.25">
      <c r="A200" s="69" t="s">
        <v>126</v>
      </c>
      <c r="B200" s="68" t="s">
        <v>146</v>
      </c>
      <c r="C200" s="68" t="s">
        <v>137</v>
      </c>
      <c r="D200" s="68" t="s">
        <v>148</v>
      </c>
      <c r="E200" s="68" t="s">
        <v>154</v>
      </c>
      <c r="F200" s="72">
        <v>180</v>
      </c>
      <c r="G200" s="70">
        <v>0</v>
      </c>
      <c r="H200" s="66">
        <v>-120721.91</v>
      </c>
      <c r="I200" s="93">
        <v>0</v>
      </c>
    </row>
    <row r="201" spans="1:9" ht="19.149999999999999" customHeight="1" x14ac:dyDescent="0.25">
      <c r="A201" s="69" t="s">
        <v>126</v>
      </c>
      <c r="B201" s="68" t="s">
        <v>198</v>
      </c>
      <c r="C201" s="68" t="s">
        <v>137</v>
      </c>
      <c r="D201" s="68" t="s">
        <v>148</v>
      </c>
      <c r="E201" s="68" t="s">
        <v>154</v>
      </c>
      <c r="F201" s="72">
        <v>180</v>
      </c>
      <c r="G201" s="70">
        <v>0</v>
      </c>
      <c r="H201" s="82">
        <v>-1838.11</v>
      </c>
      <c r="I201" s="93">
        <v>0</v>
      </c>
    </row>
    <row r="202" spans="1:9" ht="19.149999999999999" customHeight="1" x14ac:dyDescent="0.25">
      <c r="A202" s="69" t="s">
        <v>126</v>
      </c>
      <c r="B202" s="68" t="s">
        <v>199</v>
      </c>
      <c r="C202" s="68" t="s">
        <v>137</v>
      </c>
      <c r="D202" s="68" t="s">
        <v>148</v>
      </c>
      <c r="E202" s="68" t="s">
        <v>154</v>
      </c>
      <c r="F202" s="72">
        <v>180</v>
      </c>
      <c r="G202" s="70">
        <v>0</v>
      </c>
      <c r="H202" s="82">
        <v>17841</v>
      </c>
      <c r="I202" s="93">
        <v>0</v>
      </c>
    </row>
    <row r="203" spans="1:9" ht="19.149999999999999" customHeight="1" x14ac:dyDescent="0.25">
      <c r="A203" s="69" t="s">
        <v>126</v>
      </c>
      <c r="B203" s="68" t="s">
        <v>200</v>
      </c>
      <c r="C203" s="68" t="s">
        <v>137</v>
      </c>
      <c r="D203" s="68" t="s">
        <v>148</v>
      </c>
      <c r="E203" s="68" t="s">
        <v>154</v>
      </c>
      <c r="F203" s="72">
        <v>180</v>
      </c>
      <c r="G203" s="70">
        <v>0</v>
      </c>
      <c r="H203" s="82">
        <v>-17477.810000000001</v>
      </c>
      <c r="I203" s="93">
        <v>0</v>
      </c>
    </row>
    <row r="204" spans="1:9" ht="19.149999999999999" customHeight="1" x14ac:dyDescent="0.25">
      <c r="A204" s="69" t="s">
        <v>126</v>
      </c>
      <c r="B204" s="68" t="s">
        <v>201</v>
      </c>
      <c r="C204" s="68" t="s">
        <v>137</v>
      </c>
      <c r="D204" s="68" t="s">
        <v>148</v>
      </c>
      <c r="E204" s="68" t="s">
        <v>154</v>
      </c>
      <c r="F204" s="72">
        <v>180</v>
      </c>
      <c r="G204" s="70">
        <v>0</v>
      </c>
      <c r="H204" s="82">
        <v>22909</v>
      </c>
      <c r="I204" s="93">
        <v>0</v>
      </c>
    </row>
    <row r="205" spans="1:9" ht="19.149999999999999" customHeight="1" x14ac:dyDescent="0.25">
      <c r="A205" s="69" t="s">
        <v>126</v>
      </c>
      <c r="B205" s="72">
        <v>906</v>
      </c>
      <c r="C205" s="68" t="s">
        <v>137</v>
      </c>
      <c r="D205" s="68" t="s">
        <v>148</v>
      </c>
      <c r="E205" s="68" t="s">
        <v>154</v>
      </c>
      <c r="F205" s="72">
        <v>180</v>
      </c>
      <c r="G205" s="70">
        <v>0</v>
      </c>
      <c r="H205" s="82">
        <v>500</v>
      </c>
      <c r="I205" s="93">
        <v>0</v>
      </c>
    </row>
    <row r="206" spans="1:9" ht="19.149999999999999" customHeight="1" x14ac:dyDescent="0.25">
      <c r="A206" s="69" t="s">
        <v>126</v>
      </c>
      <c r="B206" s="72">
        <v>908</v>
      </c>
      <c r="C206" s="68" t="s">
        <v>137</v>
      </c>
      <c r="D206" s="68" t="s">
        <v>148</v>
      </c>
      <c r="E206" s="68" t="s">
        <v>154</v>
      </c>
      <c r="F206" s="72">
        <v>180</v>
      </c>
      <c r="G206" s="70">
        <v>0</v>
      </c>
      <c r="H206" s="82">
        <v>0</v>
      </c>
      <c r="I206" s="93">
        <v>0</v>
      </c>
    </row>
    <row r="207" spans="1:9" ht="19.149999999999999" customHeight="1" x14ac:dyDescent="0.25">
      <c r="A207" s="69" t="s">
        <v>126</v>
      </c>
      <c r="B207" s="72" t="s">
        <v>195</v>
      </c>
      <c r="C207" s="68" t="s">
        <v>137</v>
      </c>
      <c r="D207" s="68" t="s">
        <v>148</v>
      </c>
      <c r="E207" s="68" t="s">
        <v>154</v>
      </c>
      <c r="F207" s="72">
        <v>180</v>
      </c>
      <c r="G207" s="70">
        <v>0</v>
      </c>
      <c r="H207" s="70">
        <v>-124661.8</v>
      </c>
      <c r="I207" s="93">
        <v>0</v>
      </c>
    </row>
    <row r="208" spans="1:9" ht="19.149999999999999" customHeight="1" x14ac:dyDescent="0.25">
      <c r="A208" s="69" t="s">
        <v>126</v>
      </c>
      <c r="B208" s="72">
        <v>916</v>
      </c>
      <c r="C208" s="68" t="s">
        <v>137</v>
      </c>
      <c r="D208" s="68" t="s">
        <v>148</v>
      </c>
      <c r="E208" s="68" t="s">
        <v>154</v>
      </c>
      <c r="F208" s="72">
        <v>180</v>
      </c>
      <c r="G208" s="70">
        <v>0</v>
      </c>
      <c r="H208" s="70">
        <v>0</v>
      </c>
      <c r="I208" s="93">
        <v>0</v>
      </c>
    </row>
    <row r="209" spans="1:9" ht="19.149999999999999" customHeight="1" x14ac:dyDescent="0.25">
      <c r="A209" s="69" t="s">
        <v>126</v>
      </c>
      <c r="B209" s="72">
        <v>922</v>
      </c>
      <c r="C209" s="68" t="s">
        <v>137</v>
      </c>
      <c r="D209" s="68" t="s">
        <v>148</v>
      </c>
      <c r="E209" s="68" t="s">
        <v>154</v>
      </c>
      <c r="F209" s="72">
        <v>180</v>
      </c>
      <c r="G209" s="70">
        <v>0</v>
      </c>
      <c r="H209" s="70">
        <v>-15525.88</v>
      </c>
      <c r="I209" s="93">
        <v>0</v>
      </c>
    </row>
    <row r="210" spans="1:9" ht="19.149999999999999" customHeight="1" x14ac:dyDescent="0.25">
      <c r="A210" s="69" t="s">
        <v>126</v>
      </c>
      <c r="B210" s="72">
        <v>923</v>
      </c>
      <c r="C210" s="68" t="s">
        <v>137</v>
      </c>
      <c r="D210" s="68" t="s">
        <v>148</v>
      </c>
      <c r="E210" s="68" t="s">
        <v>154</v>
      </c>
      <c r="F210" s="72">
        <v>180</v>
      </c>
      <c r="G210" s="70">
        <v>0</v>
      </c>
      <c r="H210" s="70">
        <v>531.69000000000005</v>
      </c>
      <c r="I210" s="93">
        <v>0</v>
      </c>
    </row>
    <row r="211" spans="1:9" ht="19.149999999999999" customHeight="1" x14ac:dyDescent="0.25">
      <c r="A211" s="69" t="s">
        <v>126</v>
      </c>
      <c r="B211" s="72">
        <v>924</v>
      </c>
      <c r="C211" s="68" t="s">
        <v>137</v>
      </c>
      <c r="D211" s="68" t="s">
        <v>148</v>
      </c>
      <c r="E211" s="68" t="s">
        <v>154</v>
      </c>
      <c r="F211" s="72">
        <v>180</v>
      </c>
      <c r="G211" s="70">
        <v>0</v>
      </c>
      <c r="H211" s="70">
        <v>0</v>
      </c>
      <c r="I211" s="93">
        <v>0</v>
      </c>
    </row>
    <row r="212" spans="1:9" ht="19.149999999999999" customHeight="1" x14ac:dyDescent="0.25">
      <c r="A212" s="69" t="s">
        <v>126</v>
      </c>
      <c r="B212" s="68" t="s">
        <v>202</v>
      </c>
      <c r="C212" s="68" t="s">
        <v>137</v>
      </c>
      <c r="D212" s="68" t="s">
        <v>148</v>
      </c>
      <c r="E212" s="68" t="s">
        <v>154</v>
      </c>
      <c r="F212" s="72">
        <v>180</v>
      </c>
      <c r="G212" s="70">
        <v>0</v>
      </c>
      <c r="H212" s="70">
        <v>-3000</v>
      </c>
      <c r="I212" s="93">
        <v>0</v>
      </c>
    </row>
    <row r="213" spans="1:9" ht="19.149999999999999" customHeight="1" x14ac:dyDescent="0.25">
      <c r="A213" s="69" t="s">
        <v>164</v>
      </c>
      <c r="B213" s="68" t="s">
        <v>146</v>
      </c>
      <c r="C213" s="68" t="s">
        <v>163</v>
      </c>
      <c r="D213" s="68" t="s">
        <v>148</v>
      </c>
      <c r="E213" s="68" t="s">
        <v>154</v>
      </c>
      <c r="F213" s="72">
        <v>180</v>
      </c>
      <c r="G213" s="70">
        <v>356696000</v>
      </c>
      <c r="H213" s="70">
        <v>374648230.52000004</v>
      </c>
      <c r="I213" s="93">
        <f t="shared" ref="I213:I266" si="3">H213/G213*100</f>
        <v>105.03292173727769</v>
      </c>
    </row>
    <row r="214" spans="1:9" ht="19.149999999999999" customHeight="1" x14ac:dyDescent="0.25">
      <c r="A214" s="69" t="s">
        <v>164</v>
      </c>
      <c r="B214" s="72">
        <v>901</v>
      </c>
      <c r="C214" s="68" t="s">
        <v>163</v>
      </c>
      <c r="D214" s="68" t="s">
        <v>148</v>
      </c>
      <c r="E214" s="68" t="s">
        <v>154</v>
      </c>
      <c r="F214" s="72">
        <v>180</v>
      </c>
      <c r="G214" s="70">
        <v>31488900</v>
      </c>
      <c r="H214" s="75">
        <v>31617029.48</v>
      </c>
      <c r="I214" s="93">
        <f t="shared" si="3"/>
        <v>100.4069036390601</v>
      </c>
    </row>
    <row r="215" spans="1:9" ht="19.149999999999999" customHeight="1" x14ac:dyDescent="0.25">
      <c r="A215" s="69" t="s">
        <v>164</v>
      </c>
      <c r="B215" s="72">
        <v>902</v>
      </c>
      <c r="C215" s="68" t="s">
        <v>163</v>
      </c>
      <c r="D215" s="68" t="s">
        <v>148</v>
      </c>
      <c r="E215" s="68" t="s">
        <v>154</v>
      </c>
      <c r="F215" s="72">
        <v>180</v>
      </c>
      <c r="G215" s="70">
        <v>22450000</v>
      </c>
      <c r="H215" s="75">
        <v>26337934.280000001</v>
      </c>
      <c r="I215" s="93">
        <f t="shared" si="3"/>
        <v>117.31819278396438</v>
      </c>
    </row>
    <row r="216" spans="1:9" ht="22.9" customHeight="1" x14ac:dyDescent="0.25">
      <c r="A216" s="69" t="s">
        <v>164</v>
      </c>
      <c r="B216" s="72">
        <v>903</v>
      </c>
      <c r="C216" s="68" t="s">
        <v>163</v>
      </c>
      <c r="D216" s="68" t="s">
        <v>148</v>
      </c>
      <c r="E216" s="68" t="s">
        <v>154</v>
      </c>
      <c r="F216" s="72">
        <v>180</v>
      </c>
      <c r="G216" s="70">
        <v>22583400</v>
      </c>
      <c r="H216" s="75">
        <v>24115820.100000001</v>
      </c>
      <c r="I216" s="93">
        <f t="shared" si="3"/>
        <v>106.78560402773721</v>
      </c>
    </row>
    <row r="217" spans="1:9" ht="22.9" customHeight="1" x14ac:dyDescent="0.25">
      <c r="A217" s="69" t="s">
        <v>164</v>
      </c>
      <c r="B217" s="72">
        <v>904</v>
      </c>
      <c r="C217" s="68" t="s">
        <v>163</v>
      </c>
      <c r="D217" s="68" t="s">
        <v>148</v>
      </c>
      <c r="E217" s="68" t="s">
        <v>154</v>
      </c>
      <c r="F217" s="72">
        <v>180</v>
      </c>
      <c r="G217" s="70">
        <v>14247100</v>
      </c>
      <c r="H217" s="75">
        <v>15688402.43</v>
      </c>
      <c r="I217" s="93">
        <f t="shared" si="3"/>
        <v>110.11646180626234</v>
      </c>
    </row>
    <row r="218" spans="1:9" ht="22.9" customHeight="1" x14ac:dyDescent="0.25">
      <c r="A218" s="69" t="s">
        <v>164</v>
      </c>
      <c r="B218" s="72">
        <v>905</v>
      </c>
      <c r="C218" s="68" t="s">
        <v>163</v>
      </c>
      <c r="D218" s="68" t="s">
        <v>148</v>
      </c>
      <c r="E218" s="68" t="s">
        <v>154</v>
      </c>
      <c r="F218" s="72">
        <v>180</v>
      </c>
      <c r="G218" s="70">
        <v>49192200</v>
      </c>
      <c r="H218" s="75">
        <v>51635514.82</v>
      </c>
      <c r="I218" s="93">
        <f t="shared" si="3"/>
        <v>104.96687446383777</v>
      </c>
    </row>
    <row r="219" spans="1:9" ht="22.9" customHeight="1" x14ac:dyDescent="0.25">
      <c r="A219" s="69" t="s">
        <v>164</v>
      </c>
      <c r="B219" s="72">
        <v>906</v>
      </c>
      <c r="C219" s="68" t="s">
        <v>163</v>
      </c>
      <c r="D219" s="68" t="s">
        <v>148</v>
      </c>
      <c r="E219" s="68" t="s">
        <v>154</v>
      </c>
      <c r="F219" s="72">
        <v>180</v>
      </c>
      <c r="G219" s="70">
        <v>9700</v>
      </c>
      <c r="H219" s="75">
        <v>9705.3700000000008</v>
      </c>
      <c r="I219" s="93">
        <f t="shared" si="3"/>
        <v>100.05536082474227</v>
      </c>
    </row>
    <row r="220" spans="1:9" ht="22.9" customHeight="1" x14ac:dyDescent="0.25">
      <c r="A220" s="69" t="s">
        <v>164</v>
      </c>
      <c r="B220" s="72">
        <v>909</v>
      </c>
      <c r="C220" s="68" t="s">
        <v>163</v>
      </c>
      <c r="D220" s="68" t="s">
        <v>148</v>
      </c>
      <c r="E220" s="68" t="s">
        <v>154</v>
      </c>
      <c r="F220" s="72">
        <v>180</v>
      </c>
      <c r="G220" s="70">
        <v>216617000</v>
      </c>
      <c r="H220" s="75">
        <v>225089602.36000001</v>
      </c>
      <c r="I220" s="93">
        <f t="shared" si="3"/>
        <v>103.91132845529208</v>
      </c>
    </row>
    <row r="221" spans="1:9" ht="22.9" customHeight="1" x14ac:dyDescent="0.25">
      <c r="A221" s="69" t="s">
        <v>164</v>
      </c>
      <c r="B221" s="72">
        <v>911</v>
      </c>
      <c r="C221" s="68" t="s">
        <v>163</v>
      </c>
      <c r="D221" s="68" t="s">
        <v>148</v>
      </c>
      <c r="E221" s="68" t="s">
        <v>154</v>
      </c>
      <c r="F221" s="72">
        <v>180</v>
      </c>
      <c r="G221" s="70">
        <v>0</v>
      </c>
      <c r="H221" s="75">
        <v>479.91</v>
      </c>
      <c r="I221" s="93">
        <v>0</v>
      </c>
    </row>
    <row r="222" spans="1:9" ht="22.9" customHeight="1" x14ac:dyDescent="0.25">
      <c r="A222" s="69" t="s">
        <v>164</v>
      </c>
      <c r="B222" s="72">
        <v>912</v>
      </c>
      <c r="C222" s="68" t="s">
        <v>163</v>
      </c>
      <c r="D222" s="68" t="s">
        <v>148</v>
      </c>
      <c r="E222" s="68" t="s">
        <v>154</v>
      </c>
      <c r="F222" s="72">
        <v>180</v>
      </c>
      <c r="G222" s="70">
        <v>0</v>
      </c>
      <c r="H222" s="75">
        <v>2208.81</v>
      </c>
      <c r="I222" s="93">
        <v>0</v>
      </c>
    </row>
    <row r="223" spans="1:9" ht="22.9" customHeight="1" x14ac:dyDescent="0.25">
      <c r="A223" s="69" t="s">
        <v>164</v>
      </c>
      <c r="B223" s="72">
        <v>918</v>
      </c>
      <c r="C223" s="68" t="s">
        <v>163</v>
      </c>
      <c r="D223" s="68" t="s">
        <v>148</v>
      </c>
      <c r="E223" s="68" t="s">
        <v>154</v>
      </c>
      <c r="F223" s="72">
        <v>180</v>
      </c>
      <c r="G223" s="70">
        <v>100</v>
      </c>
      <c r="H223" s="75">
        <v>2455.52</v>
      </c>
      <c r="I223" s="93">
        <f t="shared" si="3"/>
        <v>2455.52</v>
      </c>
    </row>
    <row r="224" spans="1:9" ht="22.9" customHeight="1" x14ac:dyDescent="0.25">
      <c r="A224" s="69" t="s">
        <v>164</v>
      </c>
      <c r="B224" s="72">
        <v>922</v>
      </c>
      <c r="C224" s="68" t="s">
        <v>163</v>
      </c>
      <c r="D224" s="68" t="s">
        <v>148</v>
      </c>
      <c r="E224" s="68" t="s">
        <v>154</v>
      </c>
      <c r="F224" s="72">
        <v>180</v>
      </c>
      <c r="G224" s="70">
        <v>107600</v>
      </c>
      <c r="H224" s="75">
        <v>149077.44</v>
      </c>
      <c r="I224" s="93">
        <f t="shared" si="3"/>
        <v>138.54780669144981</v>
      </c>
    </row>
    <row r="225" spans="1:9" ht="22.9" customHeight="1" x14ac:dyDescent="0.25">
      <c r="A225" s="25" t="s">
        <v>167</v>
      </c>
      <c r="B225" s="23" t="s">
        <v>146</v>
      </c>
      <c r="C225" s="23" t="s">
        <v>166</v>
      </c>
      <c r="D225" s="23" t="s">
        <v>148</v>
      </c>
      <c r="E225" s="23" t="s">
        <v>154</v>
      </c>
      <c r="F225" s="23" t="s">
        <v>146</v>
      </c>
      <c r="G225" s="24">
        <v>9005430428.1100006</v>
      </c>
      <c r="H225" s="24">
        <v>8894862898.4899998</v>
      </c>
      <c r="I225" s="93">
        <f t="shared" si="3"/>
        <v>98.772212716508591</v>
      </c>
    </row>
    <row r="226" spans="1:9" ht="37.15" customHeight="1" x14ac:dyDescent="0.25">
      <c r="A226" s="25" t="s">
        <v>254</v>
      </c>
      <c r="B226" s="23" t="s">
        <v>146</v>
      </c>
      <c r="C226" s="23" t="s">
        <v>168</v>
      </c>
      <c r="D226" s="23" t="s">
        <v>148</v>
      </c>
      <c r="E226" s="23" t="s">
        <v>154</v>
      </c>
      <c r="F226" s="23" t="s">
        <v>146</v>
      </c>
      <c r="G226" s="24">
        <v>8969790628.1100006</v>
      </c>
      <c r="H226" s="24">
        <v>8863246783.9400005</v>
      </c>
      <c r="I226" s="93">
        <f t="shared" si="3"/>
        <v>98.812192518339188</v>
      </c>
    </row>
    <row r="227" spans="1:9" ht="31.5" x14ac:dyDescent="0.25">
      <c r="A227" s="25" t="s">
        <v>237</v>
      </c>
      <c r="B227" s="23" t="s">
        <v>146</v>
      </c>
      <c r="C227" s="23" t="s">
        <v>139</v>
      </c>
      <c r="D227" s="23" t="s">
        <v>148</v>
      </c>
      <c r="E227" s="23" t="s">
        <v>154</v>
      </c>
      <c r="F227" s="23" t="s">
        <v>165</v>
      </c>
      <c r="G227" s="24">
        <v>2907487369.8299999</v>
      </c>
      <c r="H227" s="24">
        <v>2801126178.8300004</v>
      </c>
      <c r="I227" s="93">
        <f t="shared" si="3"/>
        <v>96.341817608438362</v>
      </c>
    </row>
    <row r="228" spans="1:9" ht="47.25" x14ac:dyDescent="0.25">
      <c r="A228" s="25" t="s">
        <v>270</v>
      </c>
      <c r="B228" s="23" t="s">
        <v>146</v>
      </c>
      <c r="C228" s="23" t="s">
        <v>271</v>
      </c>
      <c r="D228" s="23" t="s">
        <v>94</v>
      </c>
      <c r="E228" s="23" t="s">
        <v>154</v>
      </c>
      <c r="F228" s="23" t="s">
        <v>165</v>
      </c>
      <c r="G228" s="24">
        <v>2434246.4</v>
      </c>
      <c r="H228" s="24">
        <v>2434246.4</v>
      </c>
      <c r="I228" s="93">
        <f t="shared" si="3"/>
        <v>100</v>
      </c>
    </row>
    <row r="229" spans="1:9" ht="47.25" x14ac:dyDescent="0.25">
      <c r="A229" s="25" t="s">
        <v>270</v>
      </c>
      <c r="B229" s="23" t="s">
        <v>205</v>
      </c>
      <c r="C229" s="23" t="s">
        <v>271</v>
      </c>
      <c r="D229" s="23" t="s">
        <v>94</v>
      </c>
      <c r="E229" s="23" t="s">
        <v>154</v>
      </c>
      <c r="F229" s="23" t="s">
        <v>165</v>
      </c>
      <c r="G229" s="24">
        <v>2434246.4</v>
      </c>
      <c r="H229" s="24">
        <v>2434246.4</v>
      </c>
      <c r="I229" s="93">
        <f t="shared" si="3"/>
        <v>100</v>
      </c>
    </row>
    <row r="230" spans="1:9" ht="31.5" x14ac:dyDescent="0.25">
      <c r="A230" s="25" t="s">
        <v>238</v>
      </c>
      <c r="B230" s="23" t="s">
        <v>146</v>
      </c>
      <c r="C230" s="23" t="s">
        <v>15</v>
      </c>
      <c r="D230" s="23" t="s">
        <v>94</v>
      </c>
      <c r="E230" s="23" t="s">
        <v>154</v>
      </c>
      <c r="F230" s="23" t="s">
        <v>165</v>
      </c>
      <c r="G230" s="66">
        <v>1162764232.52</v>
      </c>
      <c r="H230" s="66">
        <v>1125094206.9200001</v>
      </c>
      <c r="I230" s="93">
        <f t="shared" si="3"/>
        <v>96.760304062814214</v>
      </c>
    </row>
    <row r="231" spans="1:9" ht="31.5" x14ac:dyDescent="0.25">
      <c r="A231" s="25" t="s">
        <v>238</v>
      </c>
      <c r="B231" s="23" t="s">
        <v>225</v>
      </c>
      <c r="C231" s="23" t="s">
        <v>15</v>
      </c>
      <c r="D231" s="23" t="s">
        <v>94</v>
      </c>
      <c r="E231" s="23" t="s">
        <v>154</v>
      </c>
      <c r="F231" s="23" t="s">
        <v>165</v>
      </c>
      <c r="G231" s="70">
        <v>1162764232.52</v>
      </c>
      <c r="H231" s="70">
        <v>1125094206.9200001</v>
      </c>
      <c r="I231" s="93">
        <f t="shared" si="3"/>
        <v>96.760304062814214</v>
      </c>
    </row>
    <row r="232" spans="1:9" ht="96" customHeight="1" x14ac:dyDescent="0.25">
      <c r="A232" s="83" t="s">
        <v>272</v>
      </c>
      <c r="B232" s="23" t="s">
        <v>146</v>
      </c>
      <c r="C232" s="23" t="s">
        <v>112</v>
      </c>
      <c r="D232" s="23" t="s">
        <v>94</v>
      </c>
      <c r="E232" s="23" t="s">
        <v>154</v>
      </c>
      <c r="F232" s="23" t="s">
        <v>165</v>
      </c>
      <c r="G232" s="66">
        <v>367891551.13999999</v>
      </c>
      <c r="H232" s="66">
        <v>339917839.36000001</v>
      </c>
      <c r="I232" s="93">
        <f t="shared" si="3"/>
        <v>92.396207063381382</v>
      </c>
    </row>
    <row r="233" spans="1:9" ht="98.25" customHeight="1" x14ac:dyDescent="0.25">
      <c r="A233" s="83" t="s">
        <v>272</v>
      </c>
      <c r="B233" s="23" t="s">
        <v>225</v>
      </c>
      <c r="C233" s="23" t="s">
        <v>112</v>
      </c>
      <c r="D233" s="23" t="s">
        <v>94</v>
      </c>
      <c r="E233" s="23" t="s">
        <v>154</v>
      </c>
      <c r="F233" s="23" t="s">
        <v>165</v>
      </c>
      <c r="G233" s="70">
        <v>367891551.13999999</v>
      </c>
      <c r="H233" s="24">
        <v>339917839.36000001</v>
      </c>
      <c r="I233" s="93">
        <f t="shared" si="3"/>
        <v>92.396207063381382</v>
      </c>
    </row>
    <row r="234" spans="1:9" ht="97.5" customHeight="1" x14ac:dyDescent="0.25">
      <c r="A234" s="116" t="s">
        <v>272</v>
      </c>
      <c r="B234" s="23" t="s">
        <v>202</v>
      </c>
      <c r="C234" s="23" t="s">
        <v>112</v>
      </c>
      <c r="D234" s="23" t="s">
        <v>94</v>
      </c>
      <c r="E234" s="23" t="s">
        <v>154</v>
      </c>
      <c r="F234" s="23" t="s">
        <v>165</v>
      </c>
      <c r="G234" s="70">
        <v>0</v>
      </c>
      <c r="H234" s="24">
        <v>0</v>
      </c>
      <c r="I234" s="93">
        <v>0</v>
      </c>
    </row>
    <row r="235" spans="1:9" ht="63" x14ac:dyDescent="0.25">
      <c r="A235" s="25" t="s">
        <v>239</v>
      </c>
      <c r="B235" s="23" t="s">
        <v>146</v>
      </c>
      <c r="C235" s="23" t="s">
        <v>117</v>
      </c>
      <c r="D235" s="23" t="s">
        <v>94</v>
      </c>
      <c r="E235" s="23" t="s">
        <v>154</v>
      </c>
      <c r="F235" s="23" t="s">
        <v>165</v>
      </c>
      <c r="G235" s="66">
        <v>388241449.25999999</v>
      </c>
      <c r="H235" s="66">
        <v>358620606.89999998</v>
      </c>
      <c r="I235" s="93">
        <f t="shared" si="3"/>
        <v>92.370510048203698</v>
      </c>
    </row>
    <row r="236" spans="1:9" ht="63" x14ac:dyDescent="0.25">
      <c r="A236" s="25" t="s">
        <v>239</v>
      </c>
      <c r="B236" s="23" t="s">
        <v>225</v>
      </c>
      <c r="C236" s="23" t="s">
        <v>117</v>
      </c>
      <c r="D236" s="23" t="s">
        <v>94</v>
      </c>
      <c r="E236" s="23" t="s">
        <v>154</v>
      </c>
      <c r="F236" s="23" t="s">
        <v>165</v>
      </c>
      <c r="G236" s="70">
        <v>388241449.25999999</v>
      </c>
      <c r="H236" s="24">
        <v>358620606.89999998</v>
      </c>
      <c r="I236" s="93">
        <f t="shared" si="3"/>
        <v>92.370510048203698</v>
      </c>
    </row>
    <row r="237" spans="1:9" ht="94.5" x14ac:dyDescent="0.25">
      <c r="A237" s="117" t="s">
        <v>272</v>
      </c>
      <c r="B237" s="23" t="s">
        <v>202</v>
      </c>
      <c r="C237" s="23" t="s">
        <v>117</v>
      </c>
      <c r="D237" s="23" t="s">
        <v>94</v>
      </c>
      <c r="E237" s="23" t="s">
        <v>154</v>
      </c>
      <c r="F237" s="23" t="s">
        <v>165</v>
      </c>
      <c r="G237" s="70">
        <v>0</v>
      </c>
      <c r="H237" s="24">
        <v>0</v>
      </c>
      <c r="I237" s="93">
        <v>0</v>
      </c>
    </row>
    <row r="238" spans="1:9" ht="31.5" x14ac:dyDescent="0.25">
      <c r="A238" s="25" t="s">
        <v>0</v>
      </c>
      <c r="B238" s="23" t="s">
        <v>146</v>
      </c>
      <c r="C238" s="23" t="s">
        <v>4</v>
      </c>
      <c r="D238" s="23" t="s">
        <v>94</v>
      </c>
      <c r="E238" s="23" t="s">
        <v>154</v>
      </c>
      <c r="F238" s="23" t="s">
        <v>165</v>
      </c>
      <c r="G238" s="24">
        <v>2027498.38</v>
      </c>
      <c r="H238" s="24">
        <v>2027498.38</v>
      </c>
      <c r="I238" s="93">
        <f t="shared" si="3"/>
        <v>100</v>
      </c>
    </row>
    <row r="239" spans="1:9" ht="31.5" x14ac:dyDescent="0.25">
      <c r="A239" s="25" t="s">
        <v>0</v>
      </c>
      <c r="B239" s="23" t="s">
        <v>225</v>
      </c>
      <c r="C239" s="23" t="s">
        <v>4</v>
      </c>
      <c r="D239" s="23" t="s">
        <v>94</v>
      </c>
      <c r="E239" s="23" t="s">
        <v>154</v>
      </c>
      <c r="F239" s="23" t="s">
        <v>165</v>
      </c>
      <c r="G239" s="24">
        <v>2027498.38</v>
      </c>
      <c r="H239" s="24">
        <v>2027498.38</v>
      </c>
      <c r="I239" s="93">
        <f t="shared" si="3"/>
        <v>100</v>
      </c>
    </row>
    <row r="240" spans="1:9" ht="47.25" x14ac:dyDescent="0.25">
      <c r="A240" s="83" t="s">
        <v>273</v>
      </c>
      <c r="B240" s="84" t="s">
        <v>146</v>
      </c>
      <c r="C240" s="84" t="s">
        <v>274</v>
      </c>
      <c r="D240" s="84" t="s">
        <v>94</v>
      </c>
      <c r="E240" s="84" t="s">
        <v>154</v>
      </c>
      <c r="F240" s="84" t="s">
        <v>165</v>
      </c>
      <c r="G240" s="85">
        <v>2200000</v>
      </c>
      <c r="H240" s="85">
        <v>2200000</v>
      </c>
      <c r="I240" s="93">
        <f t="shared" si="3"/>
        <v>100</v>
      </c>
    </row>
    <row r="241" spans="1:9" ht="47.25" x14ac:dyDescent="0.25">
      <c r="A241" s="87" t="s">
        <v>273</v>
      </c>
      <c r="B241" s="78" t="s">
        <v>227</v>
      </c>
      <c r="C241" s="78" t="s">
        <v>274</v>
      </c>
      <c r="D241" s="78" t="s">
        <v>94</v>
      </c>
      <c r="E241" s="78" t="s">
        <v>154</v>
      </c>
      <c r="F241" s="78" t="s">
        <v>165</v>
      </c>
      <c r="G241" s="85">
        <v>400000</v>
      </c>
      <c r="H241" s="88">
        <v>400000</v>
      </c>
      <c r="I241" s="93">
        <f t="shared" si="3"/>
        <v>100</v>
      </c>
    </row>
    <row r="242" spans="1:9" ht="47.25" x14ac:dyDescent="0.25">
      <c r="A242" s="87" t="s">
        <v>273</v>
      </c>
      <c r="B242" s="78" t="s">
        <v>196</v>
      </c>
      <c r="C242" s="78" t="s">
        <v>274</v>
      </c>
      <c r="D242" s="78" t="s">
        <v>94</v>
      </c>
      <c r="E242" s="78" t="s">
        <v>154</v>
      </c>
      <c r="F242" s="78" t="s">
        <v>165</v>
      </c>
      <c r="G242" s="85">
        <v>100000</v>
      </c>
      <c r="H242" s="88">
        <v>100000</v>
      </c>
      <c r="I242" s="93">
        <f t="shared" si="3"/>
        <v>100</v>
      </c>
    </row>
    <row r="243" spans="1:9" ht="47.25" x14ac:dyDescent="0.25">
      <c r="A243" s="87" t="s">
        <v>273</v>
      </c>
      <c r="B243" s="78" t="s">
        <v>229</v>
      </c>
      <c r="C243" s="78" t="s">
        <v>274</v>
      </c>
      <c r="D243" s="78" t="s">
        <v>94</v>
      </c>
      <c r="E243" s="78" t="s">
        <v>154</v>
      </c>
      <c r="F243" s="78" t="s">
        <v>165</v>
      </c>
      <c r="G243" s="85">
        <v>1700000</v>
      </c>
      <c r="H243" s="88">
        <v>1700000</v>
      </c>
      <c r="I243" s="93">
        <f t="shared" si="3"/>
        <v>100</v>
      </c>
    </row>
    <row r="244" spans="1:9" ht="21.6" customHeight="1" x14ac:dyDescent="0.25">
      <c r="A244" s="25" t="s">
        <v>48</v>
      </c>
      <c r="B244" s="23" t="s">
        <v>146</v>
      </c>
      <c r="C244" s="23" t="s">
        <v>45</v>
      </c>
      <c r="D244" s="23" t="s">
        <v>94</v>
      </c>
      <c r="E244" s="23" t="s">
        <v>154</v>
      </c>
      <c r="F244" s="23" t="s">
        <v>165</v>
      </c>
      <c r="G244" s="24">
        <v>981928392.13</v>
      </c>
      <c r="H244" s="24">
        <v>970831780.87</v>
      </c>
      <c r="I244" s="93">
        <f t="shared" si="3"/>
        <v>98.869916447172983</v>
      </c>
    </row>
    <row r="245" spans="1:9" ht="21.6" customHeight="1" x14ac:dyDescent="0.25">
      <c r="A245" s="25" t="s">
        <v>48</v>
      </c>
      <c r="B245" s="23" t="s">
        <v>227</v>
      </c>
      <c r="C245" s="23" t="s">
        <v>45</v>
      </c>
      <c r="D245" s="23" t="s">
        <v>94</v>
      </c>
      <c r="E245" s="23" t="s">
        <v>154</v>
      </c>
      <c r="F245" s="23" t="s">
        <v>165</v>
      </c>
      <c r="G245" s="24">
        <v>838846194.00999999</v>
      </c>
      <c r="H245" s="70">
        <v>827749582.75</v>
      </c>
      <c r="I245" s="93">
        <f t="shared" si="3"/>
        <v>98.677157822347141</v>
      </c>
    </row>
    <row r="246" spans="1:9" ht="21.6" customHeight="1" x14ac:dyDescent="0.25">
      <c r="A246" s="25" t="s">
        <v>48</v>
      </c>
      <c r="B246" s="23" t="s">
        <v>196</v>
      </c>
      <c r="C246" s="23" t="s">
        <v>45</v>
      </c>
      <c r="D246" s="23" t="s">
        <v>94</v>
      </c>
      <c r="E246" s="23" t="s">
        <v>154</v>
      </c>
      <c r="F246" s="23" t="s">
        <v>165</v>
      </c>
      <c r="G246" s="24">
        <v>50000</v>
      </c>
      <c r="H246" s="70">
        <v>50000</v>
      </c>
      <c r="I246" s="93">
        <f t="shared" si="3"/>
        <v>100</v>
      </c>
    </row>
    <row r="247" spans="1:9" ht="21.6" customHeight="1" x14ac:dyDescent="0.25">
      <c r="A247" s="25" t="s">
        <v>48</v>
      </c>
      <c r="B247" s="23" t="s">
        <v>206</v>
      </c>
      <c r="C247" s="23" t="s">
        <v>45</v>
      </c>
      <c r="D247" s="23" t="s">
        <v>94</v>
      </c>
      <c r="E247" s="23" t="s">
        <v>154</v>
      </c>
      <c r="F247" s="23" t="s">
        <v>165</v>
      </c>
      <c r="G247" s="24">
        <v>141732198.12</v>
      </c>
      <c r="H247" s="70">
        <v>141732198.12</v>
      </c>
      <c r="I247" s="93">
        <f t="shared" si="3"/>
        <v>100</v>
      </c>
    </row>
    <row r="248" spans="1:9" ht="21.6" customHeight="1" x14ac:dyDescent="0.25">
      <c r="A248" s="25" t="s">
        <v>48</v>
      </c>
      <c r="B248" s="23" t="s">
        <v>229</v>
      </c>
      <c r="C248" s="23" t="s">
        <v>45</v>
      </c>
      <c r="D248" s="23" t="s">
        <v>94</v>
      </c>
      <c r="E248" s="23" t="s">
        <v>154</v>
      </c>
      <c r="F248" s="23" t="s">
        <v>165</v>
      </c>
      <c r="G248" s="24">
        <v>1300000</v>
      </c>
      <c r="H248" s="70">
        <v>1300000</v>
      </c>
      <c r="I248" s="93">
        <f t="shared" si="3"/>
        <v>100</v>
      </c>
    </row>
    <row r="249" spans="1:9" ht="21.6" customHeight="1" x14ac:dyDescent="0.25">
      <c r="A249" s="25" t="s">
        <v>257</v>
      </c>
      <c r="B249" s="23" t="s">
        <v>146</v>
      </c>
      <c r="C249" s="23" t="s">
        <v>170</v>
      </c>
      <c r="D249" s="23" t="s">
        <v>148</v>
      </c>
      <c r="E249" s="23" t="s">
        <v>154</v>
      </c>
      <c r="F249" s="23" t="s">
        <v>165</v>
      </c>
      <c r="G249" s="24">
        <v>5553615649.1000004</v>
      </c>
      <c r="H249" s="24">
        <v>5553615649.1000004</v>
      </c>
      <c r="I249" s="93">
        <f t="shared" si="3"/>
        <v>100</v>
      </c>
    </row>
    <row r="250" spans="1:9" ht="47.25" x14ac:dyDescent="0.25">
      <c r="A250" s="25" t="s">
        <v>248</v>
      </c>
      <c r="B250" s="23" t="s">
        <v>146</v>
      </c>
      <c r="C250" s="23" t="s">
        <v>247</v>
      </c>
      <c r="D250" s="23" t="s">
        <v>94</v>
      </c>
      <c r="E250" s="23" t="s">
        <v>154</v>
      </c>
      <c r="F250" s="23" t="s">
        <v>165</v>
      </c>
      <c r="G250" s="24">
        <v>704748.33</v>
      </c>
      <c r="H250" s="24">
        <v>704748.33</v>
      </c>
      <c r="I250" s="93">
        <f t="shared" si="3"/>
        <v>100</v>
      </c>
    </row>
    <row r="251" spans="1:9" ht="47.25" x14ac:dyDescent="0.25">
      <c r="A251" s="25" t="s">
        <v>248</v>
      </c>
      <c r="B251" s="23" t="s">
        <v>197</v>
      </c>
      <c r="C251" s="23" t="s">
        <v>247</v>
      </c>
      <c r="D251" s="23" t="s">
        <v>94</v>
      </c>
      <c r="E251" s="23" t="s">
        <v>154</v>
      </c>
      <c r="F251" s="23" t="s">
        <v>165</v>
      </c>
      <c r="G251" s="24">
        <v>108000</v>
      </c>
      <c r="H251" s="24">
        <v>108000</v>
      </c>
      <c r="I251" s="93">
        <f t="shared" si="3"/>
        <v>100</v>
      </c>
    </row>
    <row r="252" spans="1:9" ht="47.25" x14ac:dyDescent="0.25">
      <c r="A252" s="25" t="s">
        <v>248</v>
      </c>
      <c r="B252" s="23" t="s">
        <v>198</v>
      </c>
      <c r="C252" s="23" t="s">
        <v>247</v>
      </c>
      <c r="D252" s="23" t="s">
        <v>94</v>
      </c>
      <c r="E252" s="23" t="s">
        <v>154</v>
      </c>
      <c r="F252" s="23" t="s">
        <v>165</v>
      </c>
      <c r="G252" s="24">
        <v>108000</v>
      </c>
      <c r="H252" s="24">
        <v>108000</v>
      </c>
      <c r="I252" s="93">
        <f t="shared" si="3"/>
        <v>100</v>
      </c>
    </row>
    <row r="253" spans="1:9" ht="47.25" x14ac:dyDescent="0.25">
      <c r="A253" s="25" t="s">
        <v>248</v>
      </c>
      <c r="B253" s="23" t="s">
        <v>199</v>
      </c>
      <c r="C253" s="23" t="s">
        <v>247</v>
      </c>
      <c r="D253" s="23" t="s">
        <v>94</v>
      </c>
      <c r="E253" s="23" t="s">
        <v>154</v>
      </c>
      <c r="F253" s="23" t="s">
        <v>165</v>
      </c>
      <c r="G253" s="24">
        <v>108000</v>
      </c>
      <c r="H253" s="24">
        <v>108000</v>
      </c>
      <c r="I253" s="93">
        <f t="shared" si="3"/>
        <v>100</v>
      </c>
    </row>
    <row r="254" spans="1:9" ht="47.25" x14ac:dyDescent="0.25">
      <c r="A254" s="25" t="s">
        <v>248</v>
      </c>
      <c r="B254" s="23" t="s">
        <v>200</v>
      </c>
      <c r="C254" s="23" t="s">
        <v>247</v>
      </c>
      <c r="D254" s="23" t="s">
        <v>94</v>
      </c>
      <c r="E254" s="23" t="s">
        <v>154</v>
      </c>
      <c r="F254" s="23" t="s">
        <v>165</v>
      </c>
      <c r="G254" s="24">
        <v>108000</v>
      </c>
      <c r="H254" s="24">
        <v>108000</v>
      </c>
      <c r="I254" s="93">
        <f t="shared" si="3"/>
        <v>100</v>
      </c>
    </row>
    <row r="255" spans="1:9" ht="47.25" x14ac:dyDescent="0.25">
      <c r="A255" s="25" t="s">
        <v>248</v>
      </c>
      <c r="B255" s="23" t="s">
        <v>201</v>
      </c>
      <c r="C255" s="23" t="s">
        <v>247</v>
      </c>
      <c r="D255" s="23" t="s">
        <v>94</v>
      </c>
      <c r="E255" s="23" t="s">
        <v>154</v>
      </c>
      <c r="F255" s="23" t="s">
        <v>165</v>
      </c>
      <c r="G255" s="24">
        <v>108000</v>
      </c>
      <c r="H255" s="24">
        <v>108000</v>
      </c>
      <c r="I255" s="93">
        <f t="shared" si="3"/>
        <v>100</v>
      </c>
    </row>
    <row r="256" spans="1:9" ht="47.25" x14ac:dyDescent="0.25">
      <c r="A256" s="25" t="s">
        <v>248</v>
      </c>
      <c r="B256" s="23" t="s">
        <v>205</v>
      </c>
      <c r="C256" s="23" t="s">
        <v>247</v>
      </c>
      <c r="D256" s="23" t="s">
        <v>94</v>
      </c>
      <c r="E256" s="23" t="s">
        <v>154</v>
      </c>
      <c r="F256" s="23" t="s">
        <v>165</v>
      </c>
      <c r="G256" s="24">
        <v>164748.32999999999</v>
      </c>
      <c r="H256" s="24">
        <v>164748.32999999999</v>
      </c>
      <c r="I256" s="93">
        <f t="shared" si="3"/>
        <v>100</v>
      </c>
    </row>
    <row r="257" spans="1:9" ht="31.5" x14ac:dyDescent="0.25">
      <c r="A257" s="25" t="s">
        <v>47</v>
      </c>
      <c r="B257" s="23" t="s">
        <v>146</v>
      </c>
      <c r="C257" s="23" t="s">
        <v>138</v>
      </c>
      <c r="D257" s="23" t="s">
        <v>94</v>
      </c>
      <c r="E257" s="23" t="s">
        <v>154</v>
      </c>
      <c r="F257" s="23" t="s">
        <v>165</v>
      </c>
      <c r="G257" s="24">
        <v>5195665003.7700005</v>
      </c>
      <c r="H257" s="24">
        <v>5195665003.7700005</v>
      </c>
      <c r="I257" s="93">
        <f t="shared" si="3"/>
        <v>100</v>
      </c>
    </row>
    <row r="258" spans="1:9" ht="31.5" x14ac:dyDescent="0.25">
      <c r="A258" s="25" t="s">
        <v>47</v>
      </c>
      <c r="B258" s="23" t="s">
        <v>205</v>
      </c>
      <c r="C258" s="23" t="s">
        <v>138</v>
      </c>
      <c r="D258" s="23" t="s">
        <v>94</v>
      </c>
      <c r="E258" s="23" t="s">
        <v>154</v>
      </c>
      <c r="F258" s="23" t="s">
        <v>165</v>
      </c>
      <c r="G258" s="81">
        <v>7300611.8899999997</v>
      </c>
      <c r="H258" s="70">
        <v>7300611.8899999997</v>
      </c>
      <c r="I258" s="93">
        <f t="shared" si="3"/>
        <v>100</v>
      </c>
    </row>
    <row r="259" spans="1:9" ht="31.5" x14ac:dyDescent="0.25">
      <c r="A259" s="25" t="s">
        <v>47</v>
      </c>
      <c r="B259" s="23" t="s">
        <v>227</v>
      </c>
      <c r="C259" s="23" t="s">
        <v>138</v>
      </c>
      <c r="D259" s="23" t="s">
        <v>94</v>
      </c>
      <c r="E259" s="23" t="s">
        <v>154</v>
      </c>
      <c r="F259" s="23" t="s">
        <v>165</v>
      </c>
      <c r="G259" s="81">
        <v>6459033.8799999999</v>
      </c>
      <c r="H259" s="70">
        <v>6459033.8799999999</v>
      </c>
      <c r="I259" s="93">
        <f t="shared" si="3"/>
        <v>100</v>
      </c>
    </row>
    <row r="260" spans="1:9" ht="31.5" x14ac:dyDescent="0.25">
      <c r="A260" s="25" t="s">
        <v>47</v>
      </c>
      <c r="B260" s="23" t="s">
        <v>206</v>
      </c>
      <c r="C260" s="23" t="s">
        <v>138</v>
      </c>
      <c r="D260" s="23" t="s">
        <v>94</v>
      </c>
      <c r="E260" s="23" t="s">
        <v>154</v>
      </c>
      <c r="F260" s="23" t="s">
        <v>165</v>
      </c>
      <c r="G260" s="81">
        <v>5181905358</v>
      </c>
      <c r="H260" s="70">
        <v>5181905358</v>
      </c>
      <c r="I260" s="93">
        <f t="shared" si="3"/>
        <v>100</v>
      </c>
    </row>
    <row r="261" spans="1:9" ht="47.25" x14ac:dyDescent="0.25">
      <c r="A261" s="79" t="s">
        <v>244</v>
      </c>
      <c r="B261" s="78" t="s">
        <v>146</v>
      </c>
      <c r="C261" s="78" t="s">
        <v>243</v>
      </c>
      <c r="D261" s="78" t="s">
        <v>94</v>
      </c>
      <c r="E261" s="78" t="s">
        <v>154</v>
      </c>
      <c r="F261" s="78" t="s">
        <v>165</v>
      </c>
      <c r="G261" s="70">
        <v>255807241</v>
      </c>
      <c r="H261" s="70">
        <v>255807241</v>
      </c>
      <c r="I261" s="93">
        <f t="shared" si="3"/>
        <v>100</v>
      </c>
    </row>
    <row r="262" spans="1:9" ht="47.25" x14ac:dyDescent="0.25">
      <c r="A262" s="79" t="s">
        <v>244</v>
      </c>
      <c r="B262" s="78">
        <v>922</v>
      </c>
      <c r="C262" s="78" t="s">
        <v>243</v>
      </c>
      <c r="D262" s="78" t="s">
        <v>94</v>
      </c>
      <c r="E262" s="78" t="s">
        <v>154</v>
      </c>
      <c r="F262" s="78" t="s">
        <v>165</v>
      </c>
      <c r="G262" s="70">
        <v>255807241</v>
      </c>
      <c r="H262" s="70">
        <v>255807241</v>
      </c>
      <c r="I262" s="93">
        <f t="shared" si="3"/>
        <v>100</v>
      </c>
    </row>
    <row r="263" spans="1:9" ht="63" x14ac:dyDescent="0.25">
      <c r="A263" s="79" t="s">
        <v>246</v>
      </c>
      <c r="B263" s="78" t="s">
        <v>146</v>
      </c>
      <c r="C263" s="78" t="s">
        <v>245</v>
      </c>
      <c r="D263" s="78" t="s">
        <v>94</v>
      </c>
      <c r="E263" s="78" t="s">
        <v>154</v>
      </c>
      <c r="F263" s="78" t="s">
        <v>165</v>
      </c>
      <c r="G263" s="70">
        <v>100000000</v>
      </c>
      <c r="H263" s="24">
        <v>100000000</v>
      </c>
      <c r="I263" s="93">
        <f t="shared" si="3"/>
        <v>100</v>
      </c>
    </row>
    <row r="264" spans="1:9" ht="63" x14ac:dyDescent="0.25">
      <c r="A264" s="79" t="s">
        <v>246</v>
      </c>
      <c r="B264" s="78" t="s">
        <v>206</v>
      </c>
      <c r="C264" s="78" t="s">
        <v>245</v>
      </c>
      <c r="D264" s="78" t="s">
        <v>94</v>
      </c>
      <c r="E264" s="78" t="s">
        <v>154</v>
      </c>
      <c r="F264" s="78" t="s">
        <v>165</v>
      </c>
      <c r="G264" s="70">
        <v>100000000</v>
      </c>
      <c r="H264" s="70">
        <v>100000000</v>
      </c>
      <c r="I264" s="93">
        <f t="shared" si="3"/>
        <v>100</v>
      </c>
    </row>
    <row r="265" spans="1:9" ht="31.5" x14ac:dyDescent="0.25">
      <c r="A265" s="79" t="s">
        <v>1</v>
      </c>
      <c r="B265" s="78" t="s">
        <v>146</v>
      </c>
      <c r="C265" s="78">
        <v>20203121</v>
      </c>
      <c r="D265" s="78" t="s">
        <v>94</v>
      </c>
      <c r="E265" s="78" t="s">
        <v>154</v>
      </c>
      <c r="F265" s="78" t="s">
        <v>165</v>
      </c>
      <c r="G265" s="70">
        <v>1438656</v>
      </c>
      <c r="H265" s="70">
        <v>1438656</v>
      </c>
      <c r="I265" s="93">
        <f t="shared" si="3"/>
        <v>100</v>
      </c>
    </row>
    <row r="266" spans="1:9" ht="31.5" x14ac:dyDescent="0.25">
      <c r="A266" s="79" t="s">
        <v>1</v>
      </c>
      <c r="B266" s="78">
        <v>901</v>
      </c>
      <c r="C266" s="78">
        <v>20203121</v>
      </c>
      <c r="D266" s="78" t="s">
        <v>94</v>
      </c>
      <c r="E266" s="78" t="s">
        <v>154</v>
      </c>
      <c r="F266" s="78" t="s">
        <v>165</v>
      </c>
      <c r="G266" s="81">
        <v>287800</v>
      </c>
      <c r="H266" s="70">
        <v>287800</v>
      </c>
      <c r="I266" s="93">
        <f t="shared" si="3"/>
        <v>100</v>
      </c>
    </row>
    <row r="267" spans="1:9" ht="31.5" x14ac:dyDescent="0.25">
      <c r="A267" s="79" t="s">
        <v>1</v>
      </c>
      <c r="B267" s="78">
        <v>902</v>
      </c>
      <c r="C267" s="78">
        <v>20203121</v>
      </c>
      <c r="D267" s="78" t="s">
        <v>94</v>
      </c>
      <c r="E267" s="78" t="s">
        <v>154</v>
      </c>
      <c r="F267" s="78" t="s">
        <v>165</v>
      </c>
      <c r="G267" s="81">
        <v>287740</v>
      </c>
      <c r="H267" s="70">
        <v>287740</v>
      </c>
      <c r="I267" s="93">
        <f t="shared" ref="I267:I299" si="4">H267/G267*100</f>
        <v>100</v>
      </c>
    </row>
    <row r="268" spans="1:9" ht="31.5" x14ac:dyDescent="0.25">
      <c r="A268" s="79" t="s">
        <v>1</v>
      </c>
      <c r="B268" s="78">
        <v>903</v>
      </c>
      <c r="C268" s="78">
        <v>20203121</v>
      </c>
      <c r="D268" s="78" t="s">
        <v>94</v>
      </c>
      <c r="E268" s="78" t="s">
        <v>154</v>
      </c>
      <c r="F268" s="78" t="s">
        <v>165</v>
      </c>
      <c r="G268" s="81">
        <v>287716</v>
      </c>
      <c r="H268" s="70">
        <v>287716</v>
      </c>
      <c r="I268" s="93">
        <f t="shared" si="4"/>
        <v>100</v>
      </c>
    </row>
    <row r="269" spans="1:9" ht="31.5" x14ac:dyDescent="0.25">
      <c r="A269" s="79" t="s">
        <v>1</v>
      </c>
      <c r="B269" s="78">
        <v>904</v>
      </c>
      <c r="C269" s="78">
        <v>20203121</v>
      </c>
      <c r="D269" s="78" t="s">
        <v>94</v>
      </c>
      <c r="E269" s="78" t="s">
        <v>154</v>
      </c>
      <c r="F269" s="78" t="s">
        <v>165</v>
      </c>
      <c r="G269" s="81">
        <v>287700</v>
      </c>
      <c r="H269" s="70">
        <v>287700</v>
      </c>
      <c r="I269" s="93">
        <f t="shared" si="4"/>
        <v>100</v>
      </c>
    </row>
    <row r="270" spans="1:9" ht="31.5" x14ac:dyDescent="0.25">
      <c r="A270" s="79" t="s">
        <v>1</v>
      </c>
      <c r="B270" s="78">
        <v>905</v>
      </c>
      <c r="C270" s="78">
        <v>20203121</v>
      </c>
      <c r="D270" s="78" t="s">
        <v>94</v>
      </c>
      <c r="E270" s="78" t="s">
        <v>154</v>
      </c>
      <c r="F270" s="78" t="s">
        <v>165</v>
      </c>
      <c r="G270" s="81">
        <v>287700</v>
      </c>
      <c r="H270" s="70">
        <v>287700</v>
      </c>
      <c r="I270" s="93">
        <f t="shared" si="4"/>
        <v>100</v>
      </c>
    </row>
    <row r="271" spans="1:9" ht="24.6" customHeight="1" x14ac:dyDescent="0.25">
      <c r="A271" s="25" t="s">
        <v>145</v>
      </c>
      <c r="B271" s="23" t="s">
        <v>146</v>
      </c>
      <c r="C271" s="23" t="s">
        <v>144</v>
      </c>
      <c r="D271" s="23" t="s">
        <v>148</v>
      </c>
      <c r="E271" s="23" t="s">
        <v>154</v>
      </c>
      <c r="F271" s="23" t="s">
        <v>165</v>
      </c>
      <c r="G271" s="66">
        <v>508687609.18000001</v>
      </c>
      <c r="H271" s="66">
        <v>508504956.00999999</v>
      </c>
      <c r="I271" s="93">
        <f t="shared" si="4"/>
        <v>99.964093253559994</v>
      </c>
    </row>
    <row r="272" spans="1:9" ht="47.25" x14ac:dyDescent="0.25">
      <c r="A272" s="25" t="s">
        <v>267</v>
      </c>
      <c r="B272" s="23" t="s">
        <v>146</v>
      </c>
      <c r="C272" s="23" t="s">
        <v>268</v>
      </c>
      <c r="D272" s="23" t="s">
        <v>94</v>
      </c>
      <c r="E272" s="23" t="s">
        <v>146</v>
      </c>
      <c r="F272" s="23" t="s">
        <v>165</v>
      </c>
      <c r="G272" s="66">
        <v>218100</v>
      </c>
      <c r="H272" s="66">
        <v>218100</v>
      </c>
      <c r="I272" s="93">
        <f t="shared" si="4"/>
        <v>100</v>
      </c>
    </row>
    <row r="273" spans="1:9" ht="47.25" x14ac:dyDescent="0.25">
      <c r="A273" s="25" t="s">
        <v>267</v>
      </c>
      <c r="B273" s="23" t="s">
        <v>7</v>
      </c>
      <c r="C273" s="23" t="s">
        <v>268</v>
      </c>
      <c r="D273" s="23" t="s">
        <v>94</v>
      </c>
      <c r="E273" s="23" t="s">
        <v>146</v>
      </c>
      <c r="F273" s="23" t="s">
        <v>165</v>
      </c>
      <c r="G273" s="66">
        <v>218100</v>
      </c>
      <c r="H273" s="66">
        <v>218100</v>
      </c>
      <c r="I273" s="93">
        <f t="shared" si="4"/>
        <v>100</v>
      </c>
    </row>
    <row r="274" spans="1:9" ht="94.5" x14ac:dyDescent="0.25">
      <c r="A274" s="25" t="s">
        <v>2</v>
      </c>
      <c r="B274" s="23" t="s">
        <v>146</v>
      </c>
      <c r="C274" s="23" t="s">
        <v>5</v>
      </c>
      <c r="D274" s="23" t="s">
        <v>94</v>
      </c>
      <c r="E274" s="23" t="s">
        <v>154</v>
      </c>
      <c r="F274" s="23" t="s">
        <v>165</v>
      </c>
      <c r="G274" s="66">
        <v>500000000</v>
      </c>
      <c r="H274" s="66">
        <v>500000000</v>
      </c>
      <c r="I274" s="93">
        <f t="shared" si="4"/>
        <v>100</v>
      </c>
    </row>
    <row r="275" spans="1:9" ht="94.5" x14ac:dyDescent="0.25">
      <c r="A275" s="25" t="s">
        <v>2</v>
      </c>
      <c r="B275" s="23" t="s">
        <v>227</v>
      </c>
      <c r="C275" s="23" t="s">
        <v>5</v>
      </c>
      <c r="D275" s="23" t="s">
        <v>94</v>
      </c>
      <c r="E275" s="23" t="s">
        <v>154</v>
      </c>
      <c r="F275" s="23" t="s">
        <v>165</v>
      </c>
      <c r="G275" s="66">
        <v>500000000</v>
      </c>
      <c r="H275" s="66">
        <v>500000000</v>
      </c>
      <c r="I275" s="93">
        <f t="shared" si="4"/>
        <v>100</v>
      </c>
    </row>
    <row r="276" spans="1:9" ht="31.5" x14ac:dyDescent="0.25">
      <c r="A276" s="25" t="s">
        <v>49</v>
      </c>
      <c r="B276" s="23" t="s">
        <v>146</v>
      </c>
      <c r="C276" s="23" t="s">
        <v>184</v>
      </c>
      <c r="D276" s="23" t="s">
        <v>94</v>
      </c>
      <c r="E276" s="23" t="s">
        <v>154</v>
      </c>
      <c r="F276" s="23" t="s">
        <v>165</v>
      </c>
      <c r="G276" s="66">
        <v>8469509.1799999997</v>
      </c>
      <c r="H276" s="66">
        <v>8286856.0099999998</v>
      </c>
      <c r="I276" s="93">
        <f t="shared" si="4"/>
        <v>97.843403128586019</v>
      </c>
    </row>
    <row r="277" spans="1:9" ht="31.5" x14ac:dyDescent="0.25">
      <c r="A277" s="25" t="s">
        <v>49</v>
      </c>
      <c r="B277" s="23" t="s">
        <v>198</v>
      </c>
      <c r="C277" s="23" t="s">
        <v>184</v>
      </c>
      <c r="D277" s="23" t="s">
        <v>94</v>
      </c>
      <c r="E277" s="23" t="s">
        <v>154</v>
      </c>
      <c r="F277" s="23" t="s">
        <v>165</v>
      </c>
      <c r="G277" s="81">
        <v>80000</v>
      </c>
      <c r="H277" s="81">
        <v>80000</v>
      </c>
      <c r="I277" s="93">
        <f t="shared" si="4"/>
        <v>100</v>
      </c>
    </row>
    <row r="278" spans="1:9" ht="31.5" x14ac:dyDescent="0.25">
      <c r="A278" s="25" t="s">
        <v>49</v>
      </c>
      <c r="B278" s="23" t="s">
        <v>199</v>
      </c>
      <c r="C278" s="23" t="s">
        <v>184</v>
      </c>
      <c r="D278" s="23" t="s">
        <v>94</v>
      </c>
      <c r="E278" s="23" t="s">
        <v>154</v>
      </c>
      <c r="F278" s="23" t="s">
        <v>165</v>
      </c>
      <c r="G278" s="81">
        <v>90000</v>
      </c>
      <c r="H278" s="81">
        <v>90000</v>
      </c>
      <c r="I278" s="93">
        <f t="shared" si="4"/>
        <v>100</v>
      </c>
    </row>
    <row r="279" spans="1:9" ht="31.5" x14ac:dyDescent="0.25">
      <c r="A279" s="25" t="s">
        <v>49</v>
      </c>
      <c r="B279" s="23" t="s">
        <v>201</v>
      </c>
      <c r="C279" s="23" t="s">
        <v>184</v>
      </c>
      <c r="D279" s="23" t="s">
        <v>94</v>
      </c>
      <c r="E279" s="23" t="s">
        <v>154</v>
      </c>
      <c r="F279" s="23" t="s">
        <v>165</v>
      </c>
      <c r="G279" s="81">
        <v>340000</v>
      </c>
      <c r="H279" s="81">
        <v>340000</v>
      </c>
      <c r="I279" s="93">
        <f t="shared" si="4"/>
        <v>100</v>
      </c>
    </row>
    <row r="280" spans="1:9" ht="31.5" x14ac:dyDescent="0.25">
      <c r="A280" s="25" t="s">
        <v>49</v>
      </c>
      <c r="B280" s="23" t="s">
        <v>227</v>
      </c>
      <c r="C280" s="23" t="s">
        <v>184</v>
      </c>
      <c r="D280" s="23" t="s">
        <v>94</v>
      </c>
      <c r="E280" s="23" t="s">
        <v>154</v>
      </c>
      <c r="F280" s="23" t="s">
        <v>165</v>
      </c>
      <c r="G280" s="81">
        <v>740653.17</v>
      </c>
      <c r="H280" s="81">
        <v>558000</v>
      </c>
      <c r="I280" s="93">
        <f t="shared" si="4"/>
        <v>75.338906603208073</v>
      </c>
    </row>
    <row r="281" spans="1:9" ht="31.5" x14ac:dyDescent="0.25">
      <c r="A281" s="25" t="s">
        <v>49</v>
      </c>
      <c r="B281" s="23" t="s">
        <v>203</v>
      </c>
      <c r="C281" s="23" t="s">
        <v>184</v>
      </c>
      <c r="D281" s="23" t="s">
        <v>94</v>
      </c>
      <c r="E281" s="23" t="s">
        <v>154</v>
      </c>
      <c r="F281" s="23" t="s">
        <v>165</v>
      </c>
      <c r="G281" s="81">
        <v>2101403.0099999998</v>
      </c>
      <c r="H281" s="81">
        <v>2101403.0099999998</v>
      </c>
      <c r="I281" s="93">
        <f t="shared" si="4"/>
        <v>100</v>
      </c>
    </row>
    <row r="282" spans="1:9" ht="31.5" x14ac:dyDescent="0.25">
      <c r="A282" s="25" t="s">
        <v>49</v>
      </c>
      <c r="B282" s="23" t="s">
        <v>226</v>
      </c>
      <c r="C282" s="23" t="s">
        <v>184</v>
      </c>
      <c r="D282" s="23" t="s">
        <v>94</v>
      </c>
      <c r="E282" s="23" t="s">
        <v>154</v>
      </c>
      <c r="F282" s="23" t="s">
        <v>165</v>
      </c>
      <c r="G282" s="81">
        <v>5117453</v>
      </c>
      <c r="H282" s="81">
        <v>5117453</v>
      </c>
      <c r="I282" s="93">
        <f t="shared" si="4"/>
        <v>100</v>
      </c>
    </row>
    <row r="283" spans="1:9" ht="94.5" x14ac:dyDescent="0.25">
      <c r="A283" s="25" t="s">
        <v>255</v>
      </c>
      <c r="B283" s="23" t="s">
        <v>146</v>
      </c>
      <c r="C283" s="23" t="s">
        <v>157</v>
      </c>
      <c r="D283" s="23" t="s">
        <v>148</v>
      </c>
      <c r="E283" s="23" t="s">
        <v>154</v>
      </c>
      <c r="F283" s="23" t="s">
        <v>146</v>
      </c>
      <c r="G283" s="24">
        <v>35639800</v>
      </c>
      <c r="H283" s="24">
        <v>48667075.07</v>
      </c>
      <c r="I283" s="93">
        <f t="shared" si="4"/>
        <v>136.55260430754382</v>
      </c>
    </row>
    <row r="284" spans="1:9" ht="31.5" x14ac:dyDescent="0.25">
      <c r="A284" s="25" t="s">
        <v>235</v>
      </c>
      <c r="B284" s="23" t="s">
        <v>146</v>
      </c>
      <c r="C284" s="23" t="s">
        <v>234</v>
      </c>
      <c r="D284" s="23" t="s">
        <v>94</v>
      </c>
      <c r="E284" s="23" t="s">
        <v>154</v>
      </c>
      <c r="F284" s="23" t="s">
        <v>11</v>
      </c>
      <c r="G284" s="24">
        <v>35639800</v>
      </c>
      <c r="H284" s="24">
        <v>48667075.07</v>
      </c>
      <c r="I284" s="93">
        <f t="shared" si="4"/>
        <v>136.55260430754382</v>
      </c>
    </row>
    <row r="285" spans="1:9" ht="31.5" x14ac:dyDescent="0.25">
      <c r="A285" s="25" t="s">
        <v>153</v>
      </c>
      <c r="B285" s="23" t="s">
        <v>146</v>
      </c>
      <c r="C285" s="23" t="s">
        <v>68</v>
      </c>
      <c r="D285" s="23" t="s">
        <v>94</v>
      </c>
      <c r="E285" s="23" t="s">
        <v>154</v>
      </c>
      <c r="F285" s="23" t="s">
        <v>11</v>
      </c>
      <c r="G285" s="66">
        <v>2000000</v>
      </c>
      <c r="H285" s="66">
        <v>14774755.9</v>
      </c>
      <c r="I285" s="93">
        <f t="shared" si="4"/>
        <v>738.73779500000001</v>
      </c>
    </row>
    <row r="286" spans="1:9" ht="31.5" x14ac:dyDescent="0.25">
      <c r="A286" s="25" t="s">
        <v>153</v>
      </c>
      <c r="B286" s="23" t="s">
        <v>7</v>
      </c>
      <c r="C286" s="23" t="s">
        <v>68</v>
      </c>
      <c r="D286" s="23" t="s">
        <v>94</v>
      </c>
      <c r="E286" s="23" t="s">
        <v>154</v>
      </c>
      <c r="F286" s="23" t="s">
        <v>11</v>
      </c>
      <c r="G286" s="66">
        <v>2000000</v>
      </c>
      <c r="H286" s="70">
        <v>2002404.07</v>
      </c>
      <c r="I286" s="93">
        <f t="shared" si="4"/>
        <v>100.12020349999999</v>
      </c>
    </row>
    <row r="287" spans="1:9" ht="31.5" x14ac:dyDescent="0.25">
      <c r="A287" s="25" t="s">
        <v>153</v>
      </c>
      <c r="B287" s="23" t="s">
        <v>206</v>
      </c>
      <c r="C287" s="23" t="s">
        <v>68</v>
      </c>
      <c r="D287" s="23" t="s">
        <v>94</v>
      </c>
      <c r="E287" s="23" t="s">
        <v>154</v>
      </c>
      <c r="F287" s="23" t="s">
        <v>11</v>
      </c>
      <c r="G287" s="66">
        <v>0</v>
      </c>
      <c r="H287" s="70">
        <v>12746538.65</v>
      </c>
      <c r="I287" s="93">
        <v>0</v>
      </c>
    </row>
    <row r="288" spans="1:9" ht="31.5" x14ac:dyDescent="0.25">
      <c r="A288" s="25" t="s">
        <v>153</v>
      </c>
      <c r="B288" s="23" t="s">
        <v>229</v>
      </c>
      <c r="C288" s="23" t="s">
        <v>68</v>
      </c>
      <c r="D288" s="23" t="s">
        <v>94</v>
      </c>
      <c r="E288" s="23" t="s">
        <v>154</v>
      </c>
      <c r="F288" s="23" t="s">
        <v>11</v>
      </c>
      <c r="G288" s="66">
        <v>0</v>
      </c>
      <c r="H288" s="70">
        <v>25813.18</v>
      </c>
      <c r="I288" s="93">
        <v>0</v>
      </c>
    </row>
    <row r="289" spans="1:9" ht="31.5" x14ac:dyDescent="0.25">
      <c r="A289" s="25" t="s">
        <v>8</v>
      </c>
      <c r="B289" s="23" t="s">
        <v>146</v>
      </c>
      <c r="C289" s="23" t="s">
        <v>116</v>
      </c>
      <c r="D289" s="23" t="s">
        <v>94</v>
      </c>
      <c r="E289" s="23" t="s">
        <v>154</v>
      </c>
      <c r="F289" s="23" t="s">
        <v>11</v>
      </c>
      <c r="G289" s="66">
        <v>33639800</v>
      </c>
      <c r="H289" s="66">
        <v>33892319.170000002</v>
      </c>
      <c r="I289" s="93">
        <f t="shared" si="4"/>
        <v>100.75065597892971</v>
      </c>
    </row>
    <row r="290" spans="1:9" ht="31.5" x14ac:dyDescent="0.25">
      <c r="A290" s="25" t="s">
        <v>8</v>
      </c>
      <c r="B290" s="23" t="s">
        <v>227</v>
      </c>
      <c r="C290" s="23" t="s">
        <v>116</v>
      </c>
      <c r="D290" s="23" t="s">
        <v>94</v>
      </c>
      <c r="E290" s="23" t="s">
        <v>154</v>
      </c>
      <c r="F290" s="23" t="s">
        <v>11</v>
      </c>
      <c r="G290" s="66">
        <v>29039000</v>
      </c>
      <c r="H290" s="70">
        <v>29291474.469999999</v>
      </c>
      <c r="I290" s="93">
        <f t="shared" si="4"/>
        <v>100.86943238403525</v>
      </c>
    </row>
    <row r="291" spans="1:9" ht="31.5" x14ac:dyDescent="0.25">
      <c r="A291" s="25" t="s">
        <v>8</v>
      </c>
      <c r="B291" s="23" t="s">
        <v>196</v>
      </c>
      <c r="C291" s="23" t="s">
        <v>116</v>
      </c>
      <c r="D291" s="23" t="s">
        <v>94</v>
      </c>
      <c r="E291" s="23" t="s">
        <v>154</v>
      </c>
      <c r="F291" s="23" t="s">
        <v>11</v>
      </c>
      <c r="G291" s="66">
        <v>4600800</v>
      </c>
      <c r="H291" s="70">
        <v>4600844.7</v>
      </c>
      <c r="I291" s="93">
        <f t="shared" si="4"/>
        <v>100.00097157016172</v>
      </c>
    </row>
    <row r="292" spans="1:9" ht="47.25" x14ac:dyDescent="0.25">
      <c r="A292" s="25" t="s">
        <v>256</v>
      </c>
      <c r="B292" s="23" t="s">
        <v>146</v>
      </c>
      <c r="C292" s="23" t="s">
        <v>22</v>
      </c>
      <c r="D292" s="23" t="s">
        <v>148</v>
      </c>
      <c r="E292" s="23" t="s">
        <v>154</v>
      </c>
      <c r="F292" s="23" t="s">
        <v>146</v>
      </c>
      <c r="G292" s="24">
        <v>0</v>
      </c>
      <c r="H292" s="67">
        <v>-17050960.52</v>
      </c>
      <c r="I292" s="93">
        <v>0</v>
      </c>
    </row>
    <row r="293" spans="1:9" ht="47.25" x14ac:dyDescent="0.25">
      <c r="A293" s="25" t="s">
        <v>236</v>
      </c>
      <c r="B293" s="23" t="s">
        <v>146</v>
      </c>
      <c r="C293" s="23" t="s">
        <v>43</v>
      </c>
      <c r="D293" s="23" t="s">
        <v>94</v>
      </c>
      <c r="E293" s="23" t="s">
        <v>154</v>
      </c>
      <c r="F293" s="23" t="s">
        <v>165</v>
      </c>
      <c r="G293" s="66">
        <v>0</v>
      </c>
      <c r="H293" s="73">
        <v>-17050960.52</v>
      </c>
      <c r="I293" s="93">
        <v>0</v>
      </c>
    </row>
    <row r="294" spans="1:9" ht="47.25" x14ac:dyDescent="0.25">
      <c r="A294" s="25" t="s">
        <v>236</v>
      </c>
      <c r="B294" s="23" t="s">
        <v>227</v>
      </c>
      <c r="C294" s="23" t="s">
        <v>43</v>
      </c>
      <c r="D294" s="23" t="s">
        <v>94</v>
      </c>
      <c r="E294" s="23" t="s">
        <v>154</v>
      </c>
      <c r="F294" s="23" t="s">
        <v>165</v>
      </c>
      <c r="G294" s="66">
        <v>0</v>
      </c>
      <c r="H294" s="70">
        <v>-1056008.18</v>
      </c>
      <c r="I294" s="93">
        <v>0</v>
      </c>
    </row>
    <row r="295" spans="1:9" ht="47.25" x14ac:dyDescent="0.25">
      <c r="A295" s="25" t="s">
        <v>236</v>
      </c>
      <c r="B295" s="23" t="s">
        <v>225</v>
      </c>
      <c r="C295" s="23" t="s">
        <v>43</v>
      </c>
      <c r="D295" s="23" t="s">
        <v>94</v>
      </c>
      <c r="E295" s="23" t="s">
        <v>154</v>
      </c>
      <c r="F295" s="23" t="s">
        <v>165</v>
      </c>
      <c r="G295" s="66">
        <v>0</v>
      </c>
      <c r="H295" s="70">
        <v>-0.33</v>
      </c>
      <c r="I295" s="93">
        <v>0</v>
      </c>
    </row>
    <row r="296" spans="1:9" ht="47.25" x14ac:dyDescent="0.25">
      <c r="A296" s="25" t="s">
        <v>236</v>
      </c>
      <c r="B296" s="23" t="s">
        <v>206</v>
      </c>
      <c r="C296" s="23" t="s">
        <v>43</v>
      </c>
      <c r="D296" s="23" t="s">
        <v>94</v>
      </c>
      <c r="E296" s="23" t="s">
        <v>154</v>
      </c>
      <c r="F296" s="23" t="s">
        <v>165</v>
      </c>
      <c r="G296" s="66">
        <v>0</v>
      </c>
      <c r="H296" s="70">
        <v>-13269385.58</v>
      </c>
      <c r="I296" s="93">
        <v>0</v>
      </c>
    </row>
    <row r="297" spans="1:9" ht="47.25" x14ac:dyDescent="0.25">
      <c r="A297" s="25" t="s">
        <v>236</v>
      </c>
      <c r="B297" s="23" t="s">
        <v>229</v>
      </c>
      <c r="C297" s="23" t="s">
        <v>43</v>
      </c>
      <c r="D297" s="23" t="s">
        <v>94</v>
      </c>
      <c r="E297" s="23" t="s">
        <v>154</v>
      </c>
      <c r="F297" s="23" t="s">
        <v>165</v>
      </c>
      <c r="G297" s="66">
        <v>0</v>
      </c>
      <c r="H297" s="70">
        <v>-98965.1</v>
      </c>
      <c r="I297" s="93">
        <v>0</v>
      </c>
    </row>
    <row r="298" spans="1:9" ht="47.25" x14ac:dyDescent="0.25">
      <c r="A298" s="25" t="s">
        <v>236</v>
      </c>
      <c r="B298" s="23" t="s">
        <v>202</v>
      </c>
      <c r="C298" s="23" t="s">
        <v>43</v>
      </c>
      <c r="D298" s="23" t="s">
        <v>94</v>
      </c>
      <c r="E298" s="23" t="s">
        <v>154</v>
      </c>
      <c r="F298" s="23" t="s">
        <v>165</v>
      </c>
      <c r="G298" s="66">
        <v>0</v>
      </c>
      <c r="H298" s="70">
        <v>-2626601.33</v>
      </c>
      <c r="I298" s="93">
        <v>0</v>
      </c>
    </row>
    <row r="299" spans="1:9" s="86" customFormat="1" ht="25.15" customHeight="1" x14ac:dyDescent="0.2">
      <c r="A299" s="108" t="s">
        <v>121</v>
      </c>
      <c r="B299" s="109"/>
      <c r="C299" s="109"/>
      <c r="D299" s="109"/>
      <c r="E299" s="109"/>
      <c r="F299" s="110"/>
      <c r="G299" s="89">
        <v>16777939448.110001</v>
      </c>
      <c r="H299" s="89">
        <v>16656966666.719997</v>
      </c>
      <c r="I299" s="93">
        <f t="shared" si="4"/>
        <v>99.278977124907726</v>
      </c>
    </row>
  </sheetData>
  <autoFilter ref="A9:I299">
    <filterColumn colId="1" showButton="0"/>
    <filterColumn colId="2" showButton="0"/>
    <filterColumn colId="3" showButton="0"/>
    <filterColumn colId="4" showButton="0"/>
  </autoFilter>
  <mergeCells count="7">
    <mergeCell ref="A299:F299"/>
    <mergeCell ref="A6:I6"/>
    <mergeCell ref="B9:F9"/>
    <mergeCell ref="A5:I5"/>
    <mergeCell ref="A1:I1"/>
    <mergeCell ref="A2:I2"/>
    <mergeCell ref="A3:I3"/>
  </mergeCells>
  <phoneticPr fontId="1" type="noConversion"/>
  <printOptions horizontalCentered="1"/>
  <pageMargins left="1.1811023622047245" right="0.59055118110236227" top="0.78740157480314965" bottom="0.78740157480314965" header="0.51181102362204722" footer="0.11811023622047245"/>
  <pageSetup paperSize="9" scale="55" fitToHeight="11" orientation="portrait" r:id="rId1"/>
  <headerFooter differentFirst="1" alignWithMargins="0">
    <oddHeader>&amp;C&amp;18&amp;P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 </vt:lpstr>
      <vt:lpstr>свод (в рублях)</vt:lpstr>
      <vt:lpstr>Приложение 1</vt:lpstr>
      <vt:lpstr>'Приложение 1'!Заголовки_для_печати</vt:lpstr>
      <vt:lpstr>'свод '!Заголовки_для_печати</vt:lpstr>
      <vt:lpstr>'свод (в рублях)'!Заголовки_для_печати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mml</dc:creator>
  <cp:lastModifiedBy>Оксана Н. Зубова</cp:lastModifiedBy>
  <cp:lastPrinted>2017-04-27T06:30:21Z</cp:lastPrinted>
  <dcterms:created xsi:type="dcterms:W3CDTF">2007-04-02T04:46:52Z</dcterms:created>
  <dcterms:modified xsi:type="dcterms:W3CDTF">2017-04-27T06:31:26Z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Settings\mml\Мои документы\Проект 2010\расчет ().xls</vt:lpwstr>
  </property>
</Properties>
</file>